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fileSharing readOnlyRecommended="1"/>
  <workbookPr defaultThemeVersion="166925"/>
  <xr:revisionPtr revIDLastSave="0" documentId="8_{A2162262-4F5E-4D3C-B472-853ED43093CC}" xr6:coauthVersionLast="47" xr6:coauthVersionMax="47" xr10:uidLastSave="{00000000-0000-0000-0000-000000000000}"/>
  <bookViews>
    <workbookView xWindow="0" yWindow="0" windowWidth="16384" windowHeight="8192" tabRatio="500" firstSheet="3" activeTab="3" xr2:uid="{00000000-000D-0000-FFFF-FFFF00000000}"/>
  </bookViews>
  <sheets>
    <sheet name="Notes" sheetId="1" r:id="rId1"/>
    <sheet name="Basic" sheetId="2" r:id="rId2"/>
    <sheet name="AgeSexStd" sheetId="3" r:id="rId3"/>
    <sheet name="INPUT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39" i="4" l="1"/>
  <c r="D37" i="4"/>
  <c r="E37" i="4" s="1"/>
  <c r="J36" i="4"/>
  <c r="I36" i="4"/>
  <c r="O36" i="4" s="1"/>
  <c r="H36" i="4"/>
  <c r="N36" i="4" s="1"/>
  <c r="G36" i="4"/>
  <c r="M36" i="4" s="1"/>
  <c r="D36" i="4"/>
  <c r="E36" i="4" s="1"/>
  <c r="J35" i="4"/>
  <c r="I35" i="4"/>
  <c r="O35" i="4" s="1"/>
  <c r="H35" i="4"/>
  <c r="N35" i="4" s="1"/>
  <c r="G35" i="4"/>
  <c r="M35" i="4" s="1"/>
  <c r="D35" i="4"/>
  <c r="E35" i="4" s="1"/>
  <c r="J34" i="4"/>
  <c r="I34" i="4"/>
  <c r="O34" i="4" s="1"/>
  <c r="H34" i="4"/>
  <c r="N34" i="4" s="1"/>
  <c r="G34" i="4"/>
  <c r="M34" i="4" s="1"/>
  <c r="D34" i="4"/>
  <c r="E34" i="4" s="1"/>
  <c r="J33" i="4"/>
  <c r="I33" i="4"/>
  <c r="O33" i="4" s="1"/>
  <c r="H33" i="4"/>
  <c r="N33" i="4" s="1"/>
  <c r="G33" i="4"/>
  <c r="M33" i="4" s="1"/>
  <c r="D33" i="4"/>
  <c r="E33" i="4" s="1"/>
  <c r="J32" i="4"/>
  <c r="I32" i="4"/>
  <c r="O32" i="4" s="1"/>
  <c r="H32" i="4"/>
  <c r="N32" i="4" s="1"/>
  <c r="G32" i="4"/>
  <c r="M32" i="4" s="1"/>
  <c r="D32" i="4"/>
  <c r="E32" i="4" s="1"/>
  <c r="D31" i="4"/>
  <c r="E31" i="4" s="1"/>
  <c r="D30" i="4"/>
  <c r="E30" i="4" s="1"/>
  <c r="J29" i="4"/>
  <c r="I29" i="4"/>
  <c r="O29" i="4" s="1"/>
  <c r="H29" i="4"/>
  <c r="N29" i="4" s="1"/>
  <c r="G29" i="4"/>
  <c r="M29" i="4" s="1"/>
  <c r="D29" i="4"/>
  <c r="E29" i="4" s="1"/>
  <c r="J28" i="4"/>
  <c r="I28" i="4"/>
  <c r="O28" i="4" s="1"/>
  <c r="H28" i="4"/>
  <c r="N28" i="4" s="1"/>
  <c r="G28" i="4"/>
  <c r="M28" i="4" s="1"/>
  <c r="D28" i="4"/>
  <c r="E28" i="4" s="1"/>
  <c r="J27" i="4"/>
  <c r="I27" i="4"/>
  <c r="O27" i="4" s="1"/>
  <c r="H27" i="4"/>
  <c r="N27" i="4" s="1"/>
  <c r="G27" i="4"/>
  <c r="M27" i="4" s="1"/>
  <c r="D27" i="4"/>
  <c r="E27" i="4" s="1"/>
  <c r="J26" i="4"/>
  <c r="I26" i="4"/>
  <c r="O26" i="4" s="1"/>
  <c r="H26" i="4"/>
  <c r="N26" i="4" s="1"/>
  <c r="G26" i="4"/>
  <c r="M26" i="4" s="1"/>
  <c r="D26" i="4"/>
  <c r="E26" i="4" s="1"/>
  <c r="J25" i="4"/>
  <c r="J39" i="4" s="1"/>
  <c r="I25" i="4"/>
  <c r="H25" i="4"/>
  <c r="G25" i="4"/>
  <c r="D25" i="4"/>
  <c r="E25" i="4" s="1"/>
  <c r="D24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O6" i="4"/>
  <c r="N6" i="4"/>
  <c r="M6" i="4"/>
  <c r="P5" i="4"/>
  <c r="E5" i="4"/>
  <c r="A1" i="4"/>
  <c r="J25" i="3"/>
  <c r="I25" i="3"/>
  <c r="H25" i="3"/>
  <c r="G25" i="3"/>
  <c r="D25" i="3"/>
  <c r="C25" i="3"/>
  <c r="B25" i="3"/>
  <c r="J24" i="3"/>
  <c r="I24" i="3"/>
  <c r="H24" i="3"/>
  <c r="G24" i="3"/>
  <c r="D24" i="3"/>
  <c r="C24" i="3"/>
  <c r="B24" i="3"/>
  <c r="J23" i="3"/>
  <c r="I23" i="3"/>
  <c r="H23" i="3"/>
  <c r="G23" i="3"/>
  <c r="D23" i="3"/>
  <c r="C23" i="3"/>
  <c r="B23" i="3"/>
  <c r="J22" i="3"/>
  <c r="I22" i="3"/>
  <c r="H22" i="3"/>
  <c r="G22" i="3"/>
  <c r="D22" i="3"/>
  <c r="C22" i="3"/>
  <c r="B22" i="3"/>
  <c r="J21" i="3"/>
  <c r="I21" i="3"/>
  <c r="H21" i="3"/>
  <c r="G21" i="3"/>
  <c r="D21" i="3"/>
  <c r="C21" i="3"/>
  <c r="B21" i="3"/>
  <c r="J20" i="3"/>
  <c r="I20" i="3"/>
  <c r="H20" i="3"/>
  <c r="G20" i="3"/>
  <c r="D20" i="3"/>
  <c r="C20" i="3"/>
  <c r="B20" i="3"/>
  <c r="J19" i="3"/>
  <c r="I19" i="3"/>
  <c r="H19" i="3"/>
  <c r="G19" i="3"/>
  <c r="D19" i="3"/>
  <c r="C19" i="3"/>
  <c r="B19" i="3"/>
  <c r="J18" i="3"/>
  <c r="I18" i="3"/>
  <c r="H18" i="3"/>
  <c r="G18" i="3"/>
  <c r="D18" i="3"/>
  <c r="C18" i="3"/>
  <c r="B18" i="3"/>
  <c r="J17" i="3"/>
  <c r="I17" i="3"/>
  <c r="H17" i="3"/>
  <c r="G17" i="3"/>
  <c r="D17" i="3"/>
  <c r="C17" i="3"/>
  <c r="B17" i="3"/>
  <c r="J16" i="3"/>
  <c r="I16" i="3"/>
  <c r="H16" i="3"/>
  <c r="G16" i="3"/>
  <c r="J14" i="3"/>
  <c r="I14" i="3"/>
  <c r="H14" i="3"/>
  <c r="G14" i="3"/>
  <c r="D14" i="3"/>
  <c r="C14" i="3"/>
  <c r="B14" i="3"/>
  <c r="J13" i="3"/>
  <c r="I13" i="3"/>
  <c r="H13" i="3"/>
  <c r="G13" i="3"/>
  <c r="D13" i="3"/>
  <c r="C13" i="3"/>
  <c r="B13" i="3"/>
  <c r="J12" i="3"/>
  <c r="I12" i="3"/>
  <c r="H12" i="3"/>
  <c r="G12" i="3"/>
  <c r="D12" i="3"/>
  <c r="C12" i="3"/>
  <c r="B12" i="3"/>
  <c r="J11" i="3"/>
  <c r="I11" i="3"/>
  <c r="H11" i="3"/>
  <c r="G11" i="3"/>
  <c r="D11" i="3"/>
  <c r="C11" i="3"/>
  <c r="B11" i="3"/>
  <c r="J10" i="3"/>
  <c r="I10" i="3"/>
  <c r="H10" i="3"/>
  <c r="G10" i="3"/>
  <c r="J8" i="3"/>
  <c r="I8" i="3"/>
  <c r="H8" i="3"/>
  <c r="G8" i="3"/>
  <c r="J7" i="3"/>
  <c r="I7" i="3"/>
  <c r="H7" i="3"/>
  <c r="G7" i="3"/>
  <c r="D7" i="3"/>
  <c r="C7" i="3"/>
  <c r="B7" i="3"/>
  <c r="J5" i="3"/>
  <c r="I5" i="3"/>
  <c r="H5" i="3"/>
  <c r="G5" i="3"/>
  <c r="A1" i="3"/>
  <c r="E6" i="2"/>
  <c r="D6" i="2"/>
  <c r="C6" i="2"/>
  <c r="B6" i="2"/>
  <c r="D5" i="2"/>
  <c r="C5" i="2"/>
  <c r="B5" i="2"/>
  <c r="P36" i="4" l="1"/>
  <c r="E25" i="3" s="1"/>
  <c r="P35" i="4"/>
  <c r="E24" i="3" s="1"/>
  <c r="P34" i="4"/>
  <c r="E23" i="3" s="1"/>
  <c r="P33" i="4"/>
  <c r="E22" i="3" s="1"/>
  <c r="P32" i="4"/>
  <c r="E21" i="3" s="1"/>
  <c r="E7" i="3" s="1"/>
  <c r="P29" i="4"/>
  <c r="E20" i="3" s="1"/>
  <c r="E14" i="3" s="1"/>
  <c r="P28" i="4"/>
  <c r="E19" i="3" s="1"/>
  <c r="E13" i="3" s="1"/>
  <c r="P27" i="4"/>
  <c r="E18" i="3" s="1"/>
  <c r="E12" i="3" s="1"/>
  <c r="P26" i="4"/>
  <c r="E17" i="3" s="1"/>
  <c r="E11" i="3" s="1"/>
  <c r="P25" i="4"/>
  <c r="P6" i="4"/>
  <c r="E5" i="2" s="1"/>
  <c r="D39" i="4"/>
  <c r="E24" i="4"/>
  <c r="G39" i="4"/>
  <c r="M25" i="4"/>
  <c r="H39" i="4"/>
  <c r="N25" i="4"/>
  <c r="I39" i="4"/>
  <c r="O25" i="4"/>
  <c r="O39" i="4" l="1"/>
  <c r="D16" i="3"/>
  <c r="N39" i="4"/>
  <c r="C16" i="3"/>
  <c r="M39" i="4"/>
  <c r="B16" i="3"/>
  <c r="P39" i="4"/>
  <c r="E16" i="3"/>
  <c r="E10" i="3" l="1"/>
  <c r="E8" i="3"/>
  <c r="E5" i="3"/>
  <c r="B10" i="3"/>
  <c r="B8" i="3"/>
  <c r="B5" i="3"/>
  <c r="C10" i="3"/>
  <c r="C8" i="3"/>
  <c r="C5" i="3"/>
  <c r="D10" i="3"/>
  <c r="D8" i="3"/>
  <c r="D5" i="3"/>
</calcChain>
</file>

<file path=xl/sharedStrings.xml><?xml version="1.0" encoding="utf-8"?>
<sst xmlns="http://schemas.openxmlformats.org/spreadsheetml/2006/main" count="96" uniqueCount="71">
  <si>
    <t>TO COMPLETE: ADD SOME NOTES AS TO USE AND BASIC POINTS FOR INTERPRETATION</t>
  </si>
  <si>
    <t>The basic estimate requires three inputs for each health group: the total number of Covid-19 deaths, the total number of health care workers in that group, and countriy’s population counts for the corresponding time period</t>
  </si>
  <si>
    <t xml:space="preserve">The age-sex standardised estimate requires the same information per age and sex group. </t>
  </si>
  <si>
    <t>The inputs are entered into the ‘INPUT’ tab. Age/sex breakdowns for population, Covid-19 deaths and health care workers should be the same.The spreadsheet then generates the estimates</t>
  </si>
  <si>
    <t xml:space="preserve">The basic estimate should be used when… </t>
  </si>
  <si>
    <t xml:space="preserve">The age-sex standardised estimate is the preferred estimate because… </t>
  </si>
  <si>
    <t>INDIA (ISO3 CODE = IND)</t>
  </si>
  <si>
    <t>Doctors</t>
  </si>
  <si>
    <t>Nurses</t>
  </si>
  <si>
    <t>Midwives</t>
  </si>
  <si>
    <t>Human Health and Social Work Sector</t>
  </si>
  <si>
    <t xml:space="preserve">Covid-19 reported deaths </t>
  </si>
  <si>
    <t>Covid-19 deaths for foreign born workers in this group</t>
  </si>
  <si>
    <t>Total Covid-19 deaths in this health care group</t>
  </si>
  <si>
    <t>Covid-19 deaths for foreign born workers per health care group</t>
  </si>
  <si>
    <t>Total Covid-19 deaths per health care group</t>
  </si>
  <si>
    <t>Total Covid-19 deaths</t>
  </si>
  <si>
    <t>Male</t>
  </si>
  <si>
    <t>Female</t>
  </si>
  <si>
    <t>15-25 years</t>
  </si>
  <si>
    <t>25-44 years</t>
  </si>
  <si>
    <t>45-54 years</t>
  </si>
  <si>
    <t>55-64 years</t>
  </si>
  <si>
    <t>65-69 years</t>
  </si>
  <si>
    <t>Female, 15-25 years</t>
  </si>
  <si>
    <t>Female, 25-44 years</t>
  </si>
  <si>
    <t>Female, 45-54 years</t>
  </si>
  <si>
    <t>Female, 55-64 years</t>
  </si>
  <si>
    <t>Female, 65-69 years</t>
  </si>
  <si>
    <t>Male, 15-25 years</t>
  </si>
  <si>
    <t>Male, 25-44 years</t>
  </si>
  <si>
    <t>Male, 45-54 years</t>
  </si>
  <si>
    <t>Male, 55-64 years</t>
  </si>
  <si>
    <t>Male, 65-69 years</t>
  </si>
  <si>
    <r>
      <rPr>
        <sz val="10"/>
        <rFont val="Arial"/>
        <family val="2"/>
        <charset val="1"/>
      </rPr>
      <t>Reported deaths</t>
    </r>
    <r>
      <rPr>
        <vertAlign val="superscript"/>
        <sz val="10"/>
        <rFont val="Arial"/>
        <family val="2"/>
        <charset val="1"/>
      </rPr>
      <t>2</t>
    </r>
  </si>
  <si>
    <t>All Health Care Worker</t>
  </si>
  <si>
    <r>
      <rPr>
        <b/>
        <sz val="10"/>
        <rFont val="Arial"/>
        <family val="2"/>
        <charset val="1"/>
      </rPr>
      <t>Foreign born health care</t>
    </r>
    <r>
      <rPr>
        <b/>
        <vertAlign val="superscript"/>
        <sz val="10"/>
        <rFont val="Arial"/>
        <family val="2"/>
        <charset val="1"/>
      </rPr>
      <t>5</t>
    </r>
  </si>
  <si>
    <r>
      <rPr>
        <sz val="10"/>
        <rFont val="Arial"/>
        <family val="2"/>
        <charset val="1"/>
      </rPr>
      <t>Country population</t>
    </r>
    <r>
      <rPr>
        <vertAlign val="superscript"/>
        <sz val="10"/>
        <rFont val="Arial"/>
        <family val="2"/>
        <charset val="1"/>
      </rPr>
      <t>1</t>
    </r>
    <r>
      <rPr>
        <sz val="10"/>
        <rFont val="Arial"/>
        <family val="2"/>
        <charset val="1"/>
      </rPr>
      <t xml:space="preserve"> </t>
    </r>
  </si>
  <si>
    <t>Mortality data</t>
  </si>
  <si>
    <t>Crude mortality rates</t>
  </si>
  <si>
    <r>
      <rPr>
        <sz val="10"/>
        <rFont val="Arial"/>
        <family val="2"/>
        <charset val="1"/>
      </rPr>
      <t>Doctors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</si>
  <si>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Nurses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</si>
  <si>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Midwives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</si>
  <si>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Human Health and Social Work sector</t>
    </r>
    <r>
      <rPr>
        <vertAlign val="superscript"/>
        <sz val="10"/>
        <rFont val="Arial"/>
        <family val="2"/>
        <charset val="1"/>
      </rPr>
      <t>4</t>
    </r>
  </si>
  <si>
    <t>Human Health and Social Work sector</t>
  </si>
  <si>
    <t>Overall</t>
  </si>
  <si>
    <r>
      <rPr>
        <sz val="10"/>
        <rFont val="Arial"/>
        <family val="2"/>
        <charset val="1"/>
      </rPr>
      <t>% foreign born</t>
    </r>
    <r>
      <rPr>
        <vertAlign val="superscript"/>
        <sz val="10"/>
        <rFont val="Arial"/>
        <family val="2"/>
        <charset val="1"/>
      </rPr>
      <t>7</t>
    </r>
  </si>
  <si>
    <t>Total foreign born</t>
  </si>
  <si>
    <t>Distribution by age &amp; sex</t>
  </si>
  <si>
    <t>F 0-14</t>
  </si>
  <si>
    <t>F 15-24</t>
  </si>
  <si>
    <t>F 25-44</t>
  </si>
  <si>
    <t>F 45-54</t>
  </si>
  <si>
    <t>F 55-64</t>
  </si>
  <si>
    <t>F 65-69</t>
  </si>
  <si>
    <t>F 70+</t>
  </si>
  <si>
    <t>M 0-14</t>
  </si>
  <si>
    <t>M 15-24</t>
  </si>
  <si>
    <t>M 25-44</t>
  </si>
  <si>
    <t>M 45-54</t>
  </si>
  <si>
    <t>M 55-64</t>
  </si>
  <si>
    <t>M 65-69</t>
  </si>
  <si>
    <t>M 70+</t>
  </si>
  <si>
    <t>Counts by age &amp; sex</t>
  </si>
  <si>
    <t>Check</t>
  </si>
  <si>
    <t xml:space="preserve">Notes: </t>
  </si>
  <si>
    <r>
      <rPr>
        <vertAlign val="superscript"/>
        <sz val="9"/>
        <rFont val="Arial"/>
        <family val="2"/>
        <charset val="1"/>
      </rPr>
      <t xml:space="preserve">1. </t>
    </r>
    <r>
      <rPr>
        <sz val="9"/>
        <rFont val="Arial"/>
        <family val="2"/>
        <charset val="1"/>
      </rPr>
      <t>Population from World Bank (2020)</t>
    </r>
  </si>
  <si>
    <r>
      <rPr>
        <vertAlign val="superscript"/>
        <sz val="9"/>
        <color rgb="FF000000"/>
        <rFont val="Arial"/>
        <family val="2"/>
        <charset val="1"/>
      </rPr>
      <t xml:space="preserve">2. </t>
    </r>
    <r>
      <rPr>
        <sz val="9"/>
        <color rgb="FF000000"/>
        <rFont val="Arial"/>
        <family val="2"/>
        <charset val="1"/>
      </rPr>
      <t>WHO reported deaths in the period up to 31/12/21.Age distribution taken from https://data.covid19india.org/ This covers the period 01/04/20 – 31/10/21. The demographic data contains a high proportion of missings (i.e. total number of deaths recorded in this period is 124,742, there is demographic data for 35,744 of these individuals)</t>
    </r>
  </si>
  <si>
    <r>
      <rPr>
        <vertAlign val="superscript"/>
        <sz val="9"/>
        <rFont val="Arial"/>
        <family val="2"/>
        <charset val="1"/>
      </rPr>
      <t xml:space="preserve">3. </t>
    </r>
    <r>
      <rPr>
        <sz val="9"/>
        <rFont val="Arial"/>
        <family val="2"/>
        <charset val="1"/>
      </rPr>
      <t>Taken from NHWA. Totals for doctors and nurses from 2020. Totals for midwives from 2017. Age distribution for nurses and midwives from 2004. Age distribution for doctors from 2009</t>
    </r>
  </si>
  <si>
    <r>
      <rPr>
        <vertAlign val="superscript"/>
        <sz val="9"/>
        <color rgb="FF000000"/>
        <rFont val="Arial"/>
        <family val="2"/>
        <charset val="1"/>
      </rPr>
      <t>4.</t>
    </r>
    <r>
      <rPr>
        <sz val="9"/>
        <color rgb="FF000000"/>
        <rFont val="Arial"/>
        <family val="2"/>
        <charset val="1"/>
      </rPr>
      <t xml:space="preserve"> Totals are based on ILO actual estimates (2020) for ISIC sector Q (Human Health and Social Work Activities). ILO provides age/sex distributions for these figures but does not split the 25-54 age band. This has been split using the weighted average of doctors, nurses and midwives from NHWA</t>
    </r>
  </si>
  <si>
    <r>
      <rPr>
        <vertAlign val="superscript"/>
        <sz val="9"/>
        <rFont val="Arial"/>
        <family val="2"/>
        <charset val="1"/>
      </rPr>
      <t>5.</t>
    </r>
    <r>
      <rPr>
        <sz val="9"/>
        <rFont val="Arial"/>
        <family val="2"/>
        <charset val="1"/>
      </rPr>
      <t xml:space="preserve"> Proportion of foreign born doctors, nurses and midwives are modelled (see accompanying notes). Proportion for the overall healthcare sector is based on the weighted average for doctors, nurses and midwives.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</si>
</sst>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%"/>
  </numFmts>
  <fonts count="15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C9211E"/>
      <name val="Arial"/>
      <family val="2"/>
      <charset val="1"/>
    </font>
    <font>
      <b/>
      <sz val="10"/>
      <color rgb="FF800080"/>
      <name val="Arial"/>
      <family val="2"/>
      <charset val="1"/>
    </font>
    <font>
      <b/>
      <sz val="10"/>
      <name val="Arial"/>
      <family val="2"/>
      <charset val="1"/>
    </font>
    <font>
      <sz val="10"/>
      <color rgb="FFC9211E"/>
      <name val="Arial"/>
      <family val="2"/>
      <charset val="1"/>
    </font>
    <font>
      <b/>
      <sz val="10"/>
      <color rgb="FF000000"/>
      <name val="Arial"/>
      <family val="2"/>
      <charset val="1"/>
    </font>
    <font>
      <vertAlign val="superscript"/>
      <sz val="10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name val="Arial"/>
      <family val="2"/>
      <charset val="1"/>
    </font>
    <font>
      <vertAlign val="superscript"/>
      <sz val="9"/>
      <name val="Arial"/>
      <family val="2"/>
      <charset val="1"/>
    </font>
    <font>
      <sz val="9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0" fillId="0" borderId="1" xfId="0" applyBorder="1"/>
    <xf numFmtId="1" fontId="4" fillId="3" borderId="1" xfId="0" applyNumberFormat="1" applyFont="1" applyFill="1" applyBorder="1"/>
    <xf numFmtId="1" fontId="0" fillId="2" borderId="1" xfId="0" applyNumberFormat="1" applyFill="1" applyBorder="1"/>
    <xf numFmtId="0" fontId="5" fillId="2" borderId="0" xfId="0" applyFont="1" applyFill="1"/>
    <xf numFmtId="10" fontId="0" fillId="2" borderId="0" xfId="0" applyNumberFormat="1" applyFill="1"/>
    <xf numFmtId="0" fontId="6" fillId="2" borderId="0" xfId="0" applyFont="1" applyFill="1"/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/>
    <xf numFmtId="1" fontId="4" fillId="2" borderId="1" xfId="0" applyNumberFormat="1" applyFont="1" applyFill="1" applyBorder="1"/>
    <xf numFmtId="1" fontId="4" fillId="2" borderId="0" xfId="0" applyNumberFormat="1" applyFont="1" applyFill="1"/>
    <xf numFmtId="1" fontId="0" fillId="3" borderId="1" xfId="0" applyNumberFormat="1" applyFill="1" applyBorder="1"/>
    <xf numFmtId="1" fontId="0" fillId="2" borderId="0" xfId="0" applyNumberFormat="1" applyFill="1"/>
    <xf numFmtId="3" fontId="0" fillId="3" borderId="1" xfId="0" applyNumberFormat="1" applyFill="1" applyBorder="1"/>
    <xf numFmtId="3" fontId="0" fillId="2" borderId="1" xfId="0" applyNumberFormat="1" applyFill="1" applyBorder="1"/>
    <xf numFmtId="3" fontId="0" fillId="2" borderId="0" xfId="0" applyNumberFormat="1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3" fontId="0" fillId="2" borderId="0" xfId="0" applyNumberFormat="1" applyFill="1" applyAlignment="1">
      <alignment horizontal="left" vertical="top" wrapText="1"/>
    </xf>
    <xf numFmtId="0" fontId="0" fillId="4" borderId="1" xfId="0" applyFill="1" applyBorder="1"/>
    <xf numFmtId="10" fontId="0" fillId="2" borderId="1" xfId="0" applyNumberFormat="1" applyFill="1" applyBorder="1"/>
    <xf numFmtId="0" fontId="0" fillId="2" borderId="0" xfId="0" applyFill="1" applyAlignment="1">
      <alignment horizontal="right" wrapText="1"/>
    </xf>
    <xf numFmtId="164" fontId="0" fillId="4" borderId="1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/>
    <xf numFmtId="0" fontId="10" fillId="2" borderId="0" xfId="0" applyFont="1" applyFill="1"/>
    <xf numFmtId="164" fontId="10" fillId="2" borderId="0" xfId="0" applyNumberFormat="1" applyFont="1" applyFill="1"/>
    <xf numFmtId="10" fontId="10" fillId="2" borderId="0" xfId="0" applyNumberFormat="1" applyFont="1" applyFill="1"/>
    <xf numFmtId="0" fontId="10" fillId="2" borderId="1" xfId="0" applyFont="1" applyFill="1" applyBorder="1"/>
    <xf numFmtId="1" fontId="10" fillId="2" borderId="1" xfId="0" applyNumberFormat="1" applyFont="1" applyFill="1" applyBorder="1"/>
    <xf numFmtId="1" fontId="10" fillId="2" borderId="0" xfId="0" applyNumberFormat="1" applyFont="1" applyFill="1"/>
    <xf numFmtId="165" fontId="0" fillId="2" borderId="0" xfId="0" applyNumberFormat="1" applyFill="1"/>
    <xf numFmtId="0" fontId="11" fillId="2" borderId="0" xfId="0" applyFont="1" applyFill="1"/>
    <xf numFmtId="0" fontId="13" fillId="2" borderId="0" xfId="0" applyFont="1" applyFill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zoomScale="90" zoomScaleNormal="90" workbookViewId="0">
      <selection activeCell="C15" activeCellId="1" sqref="D5 C15"/>
    </sheetView>
  </sheetViews>
  <sheetFormatPr defaultColWidth="11.5703125" defaultRowHeight="12.75"/>
  <sheetData>
    <row r="1" spans="1:1">
      <c r="A1" s="1" t="s">
        <v>0</v>
      </c>
    </row>
    <row r="3" spans="1:1">
      <c r="A3" t="s">
        <v>1</v>
      </c>
    </row>
    <row r="5" spans="1:1">
      <c r="A5" t="s">
        <v>2</v>
      </c>
    </row>
    <row r="7" spans="1:1">
      <c r="A7" t="s">
        <v>3</v>
      </c>
    </row>
    <row r="9" spans="1:1">
      <c r="A9" t="s">
        <v>4</v>
      </c>
    </row>
    <row r="10" spans="1:1">
      <c r="A10" t="s"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5"/>
  <sheetViews>
    <sheetView zoomScale="90" zoomScaleNormal="90" workbookViewId="0">
      <selection activeCell="C17" activeCellId="1" sqref="D5 C17"/>
    </sheetView>
  </sheetViews>
  <sheetFormatPr defaultColWidth="11.5703125" defaultRowHeight="12.75"/>
  <cols>
    <col min="1" max="1" width="49" style="2" customWidth="1"/>
    <col min="2" max="5" width="14.42578125" style="2" customWidth="1"/>
    <col min="6" max="6" width="9.5703125" style="2" customWidth="1"/>
    <col min="7" max="7" width="9.7109375" style="2" customWidth="1"/>
    <col min="8" max="1023" width="11.5703125" style="2"/>
  </cols>
  <sheetData>
    <row r="1" spans="1:1024">
      <c r="A1" s="3" t="s">
        <v>6</v>
      </c>
    </row>
    <row r="3" spans="1:1024" ht="35.450000000000003">
      <c r="A3" s="4"/>
      <c r="B3" s="5" t="s">
        <v>7</v>
      </c>
      <c r="C3" s="5" t="s">
        <v>8</v>
      </c>
      <c r="D3" s="5" t="s">
        <v>9</v>
      </c>
      <c r="E3" s="5" t="s">
        <v>10</v>
      </c>
    </row>
    <row r="4" spans="1:1024">
      <c r="A4" s="6" t="s">
        <v>11</v>
      </c>
      <c r="B4" s="7"/>
      <c r="C4" s="7"/>
      <c r="D4" s="7"/>
      <c r="E4" s="7"/>
    </row>
    <row r="5" spans="1:1024">
      <c r="A5" s="4" t="s">
        <v>12</v>
      </c>
      <c r="B5" s="8">
        <f>INPUTS!$E$5*INPUTS!M6</f>
        <v>1.0610269351571662</v>
      </c>
      <c r="C5" s="8">
        <f>INPUTS!$E$5*INPUTS!N6</f>
        <v>6.7284638993665231</v>
      </c>
      <c r="D5" s="8">
        <f>INPUTS!$E$5*INPUTS!O6</f>
        <v>5.8655248594735448E-2</v>
      </c>
      <c r="E5" s="8">
        <f>INPUTS!$E$5*INPUTS!P6</f>
        <v>10.805203531898917</v>
      </c>
    </row>
    <row r="6" spans="1:1024">
      <c r="A6" s="4" t="s">
        <v>13</v>
      </c>
      <c r="B6" s="9">
        <f>INPUTS!G5*INPUTS!$E$5</f>
        <v>353.67564505238875</v>
      </c>
      <c r="C6" s="9">
        <f>INPUTS!H5*INPUTS!$E$5</f>
        <v>841.05798742081538</v>
      </c>
      <c r="D6" s="9">
        <f>INPUTS!I5*INPUTS!$E$5</f>
        <v>293.2762429736772</v>
      </c>
      <c r="E6" s="9">
        <f>INPUTS!J5*INPUTS!$E$5</f>
        <v>2048.6684869773076</v>
      </c>
    </row>
    <row r="11" spans="1:1024">
      <c r="AMJ11" s="2"/>
    </row>
    <row r="12" spans="1:1024">
      <c r="AMJ12" s="2"/>
    </row>
    <row r="13" spans="1:1024">
      <c r="AMJ13" s="2"/>
    </row>
    <row r="14" spans="1:1024">
      <c r="AMJ14" s="2"/>
    </row>
    <row r="15" spans="1:1024">
      <c r="AMJ15" s="2"/>
    </row>
    <row r="16" spans="1:1024">
      <c r="AMJ16" s="2"/>
    </row>
    <row r="17" spans="1024:1024">
      <c r="AMJ17" s="2"/>
    </row>
    <row r="18" spans="1024:1024">
      <c r="AMJ18" s="2"/>
    </row>
    <row r="19" spans="1024:1024">
      <c r="AMJ19" s="2"/>
    </row>
    <row r="20" spans="1024:1024">
      <c r="AMJ20" s="2"/>
    </row>
    <row r="21" spans="1024:1024">
      <c r="AMJ21" s="2"/>
    </row>
    <row r="22" spans="1024:1024">
      <c r="AMJ22" s="2"/>
    </row>
    <row r="23" spans="1024:1024">
      <c r="AMJ23" s="2"/>
    </row>
    <row r="24" spans="1024:1024">
      <c r="AMJ24" s="2"/>
    </row>
    <row r="25" spans="1024:1024">
      <c r="AMJ25" s="2"/>
    </row>
    <row r="26" spans="1024:1024">
      <c r="AMJ26" s="2"/>
    </row>
    <row r="27" spans="1024:1024" s="2" customFormat="1"/>
    <row r="28" spans="1024:1024" s="2" customFormat="1"/>
    <row r="29" spans="1024:1024" s="2" customFormat="1"/>
    <row r="30" spans="1024:1024" s="2" customFormat="1"/>
    <row r="31" spans="1024:1024" s="2" customFormat="1"/>
    <row r="32" spans="1024:1024">
      <c r="AMJ32" s="2"/>
    </row>
    <row r="33" spans="1:1024">
      <c r="A33" s="10"/>
      <c r="AMJ33" s="2"/>
    </row>
    <row r="34" spans="1:1024">
      <c r="AMJ34" s="2"/>
    </row>
    <row r="35" spans="1:1024">
      <c r="AMJ35" s="2"/>
    </row>
    <row r="36" spans="1:1024">
      <c r="AMJ36" s="2"/>
    </row>
    <row r="37" spans="1:1024">
      <c r="AMJ37" s="2"/>
    </row>
    <row r="38" spans="1:1024">
      <c r="B38" s="11"/>
      <c r="C38" s="11"/>
      <c r="AMJ38" s="2"/>
    </row>
    <row r="39" spans="1:1024">
      <c r="AMJ39" s="2"/>
    </row>
    <row r="40" spans="1:1024">
      <c r="AMJ40" s="2"/>
    </row>
    <row r="41" spans="1:1024">
      <c r="AMJ41" s="2"/>
    </row>
    <row r="42" spans="1:1024">
      <c r="AMJ42" s="2"/>
    </row>
    <row r="43" spans="1:1024">
      <c r="AMJ43" s="2"/>
    </row>
    <row r="44" spans="1:1024">
      <c r="AMJ44" s="2"/>
    </row>
    <row r="45" spans="1:1024">
      <c r="AMJ45" s="2"/>
    </row>
    <row r="46" spans="1:1024">
      <c r="AMJ46" s="2"/>
    </row>
    <row r="47" spans="1:1024">
      <c r="AMJ47" s="2"/>
    </row>
    <row r="48" spans="1:1024">
      <c r="AMJ48" s="2"/>
    </row>
    <row r="49" spans="1024:1024">
      <c r="AMJ49" s="2"/>
    </row>
    <row r="50" spans="1024:1024">
      <c r="AMJ50" s="2"/>
    </row>
    <row r="51" spans="1024:1024">
      <c r="AMJ51" s="2"/>
    </row>
    <row r="52" spans="1024:1024">
      <c r="AMJ52" s="2"/>
    </row>
    <row r="53" spans="1024:1024">
      <c r="AMJ53" s="2"/>
    </row>
    <row r="54" spans="1024:1024">
      <c r="AMJ54" s="2"/>
    </row>
    <row r="55" spans="1024:1024">
      <c r="AMJ55" s="2"/>
    </row>
    <row r="56" spans="1024:1024">
      <c r="AMJ56" s="2"/>
    </row>
    <row r="57" spans="1024:1024">
      <c r="AMJ57" s="2"/>
    </row>
    <row r="58" spans="1024:1024">
      <c r="AMJ58" s="2"/>
    </row>
    <row r="59" spans="1024:1024">
      <c r="AMJ59" s="2"/>
    </row>
    <row r="60" spans="1024:1024">
      <c r="AMJ60" s="2"/>
    </row>
    <row r="61" spans="1024:1024">
      <c r="AMJ61" s="2"/>
    </row>
    <row r="62" spans="1024:1024">
      <c r="AMJ62" s="2"/>
    </row>
    <row r="63" spans="1024:1024">
      <c r="AMJ63" s="2"/>
    </row>
    <row r="64" spans="1024:1024">
      <c r="AMJ64" s="2"/>
    </row>
    <row r="65" spans="1024:1024">
      <c r="AMJ65" s="2"/>
    </row>
    <row r="66" spans="1024:1024">
      <c r="AMJ66" s="2"/>
    </row>
    <row r="67" spans="1024:1024">
      <c r="AMJ67" s="2"/>
    </row>
    <row r="68" spans="1024:1024">
      <c r="AMJ68" s="2"/>
    </row>
    <row r="69" spans="1024:1024">
      <c r="AMJ69" s="2"/>
    </row>
    <row r="70" spans="1024:1024">
      <c r="AMJ70" s="2"/>
    </row>
    <row r="71" spans="1024:1024">
      <c r="AMJ71" s="2"/>
    </row>
    <row r="72" spans="1024:1024">
      <c r="AMJ72" s="2"/>
    </row>
    <row r="73" spans="1024:1024">
      <c r="AMJ73" s="2"/>
    </row>
    <row r="74" spans="1024:1024">
      <c r="AMJ74" s="2"/>
    </row>
    <row r="75" spans="1024:1024">
      <c r="AMJ75" s="2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6"/>
  <sheetViews>
    <sheetView zoomScale="90" zoomScaleNormal="90" workbookViewId="0">
      <selection activeCell="A2" activeCellId="1" sqref="D5 A2"/>
    </sheetView>
  </sheetViews>
  <sheetFormatPr defaultColWidth="11.7109375" defaultRowHeight="12.75"/>
  <cols>
    <col min="1" max="1" width="37.7109375" style="2" customWidth="1"/>
    <col min="2" max="5" width="14.140625" style="2" customWidth="1"/>
    <col min="6" max="6" width="4.85546875" style="2" customWidth="1"/>
    <col min="7" max="10" width="14.140625" style="2" customWidth="1"/>
    <col min="11" max="11" width="3.42578125" style="2" customWidth="1"/>
    <col min="12" max="1002" width="11.5703125" style="2"/>
    <col min="1003" max="1019" width="11.5703125" style="2" customWidth="1"/>
    <col min="1020" max="1024" width="11.5703125" customWidth="1"/>
  </cols>
  <sheetData>
    <row r="1" spans="1:1024" s="3" customFormat="1">
      <c r="A1" s="3" t="str">
        <f>Basic!A1</f>
        <v>INDIA (ISO3 CODE = IND)</v>
      </c>
      <c r="AMF1"/>
      <c r="AMG1"/>
      <c r="AMH1"/>
      <c r="AMI1"/>
      <c r="AMJ1"/>
    </row>
    <row r="2" spans="1:1024" s="3" customFormat="1">
      <c r="AMF2"/>
      <c r="AMG2"/>
      <c r="AMH2"/>
      <c r="AMI2"/>
      <c r="AMJ2"/>
    </row>
    <row r="3" spans="1:1024" s="12" customFormat="1">
      <c r="B3" s="12" t="s">
        <v>14</v>
      </c>
      <c r="G3" s="12" t="s">
        <v>15</v>
      </c>
      <c r="AMF3"/>
      <c r="AMG3"/>
      <c r="AMH3"/>
      <c r="AMI3"/>
      <c r="AMJ3"/>
    </row>
    <row r="4" spans="1:1024" s="14" customFormat="1" ht="35.450000000000003">
      <c r="A4" s="2"/>
      <c r="B4" s="13" t="s">
        <v>7</v>
      </c>
      <c r="C4" s="13" t="s">
        <v>8</v>
      </c>
      <c r="D4" s="13" t="s">
        <v>9</v>
      </c>
      <c r="E4" s="13" t="s">
        <v>10</v>
      </c>
      <c r="G4" s="13" t="s">
        <v>7</v>
      </c>
      <c r="H4" s="13" t="s">
        <v>8</v>
      </c>
      <c r="I4" s="13" t="s">
        <v>9</v>
      </c>
      <c r="J4" s="13" t="s">
        <v>10</v>
      </c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/>
      <c r="AMG4"/>
      <c r="AMH4"/>
      <c r="AMI4"/>
      <c r="AMJ4"/>
    </row>
    <row r="5" spans="1:1024">
      <c r="A5" s="4" t="s">
        <v>16</v>
      </c>
      <c r="B5" s="8">
        <f>SUM(B16:B25)</f>
        <v>1.1256063158682283</v>
      </c>
      <c r="C5" s="8">
        <f>SUM(C16:C25)</f>
        <v>2.6759398344722198</v>
      </c>
      <c r="D5" s="8">
        <f>SUM(D16:D25)</f>
        <v>3.6865025906048343E-2</v>
      </c>
      <c r="E5" s="8">
        <f>SUM(E16:E25)</f>
        <v>8.0791252537276286</v>
      </c>
      <c r="F5" s="15"/>
      <c r="G5" s="16">
        <f>SUM(G16:G25)</f>
        <v>375.20210528940942</v>
      </c>
      <c r="H5" s="16">
        <f>SUM(H16:H25)</f>
        <v>334.4924793090276</v>
      </c>
      <c r="I5" s="16">
        <f>SUM(I16:I25)</f>
        <v>184.3251295302417</v>
      </c>
      <c r="J5" s="16">
        <f>SUM(J16:J25)</f>
        <v>1531.8035667529507</v>
      </c>
      <c r="K5" s="15"/>
    </row>
    <row r="6" spans="1:1024">
      <c r="B6" s="17"/>
      <c r="C6" s="17"/>
      <c r="D6" s="17"/>
      <c r="E6" s="17"/>
      <c r="F6" s="15"/>
      <c r="G6" s="17"/>
      <c r="H6" s="17"/>
      <c r="I6" s="17"/>
      <c r="J6" s="17"/>
      <c r="K6" s="15"/>
    </row>
    <row r="7" spans="1:1024">
      <c r="A7" s="4" t="s">
        <v>17</v>
      </c>
      <c r="B7" s="18">
        <f>SUM(B21:B25)</f>
        <v>1.0263470402526549</v>
      </c>
      <c r="C7" s="18">
        <f>SUM(C21:C25)</f>
        <v>0.5053489368572317</v>
      </c>
      <c r="D7" s="18">
        <f>SUM(D21:D25)</f>
        <v>1.4033444624980575E-2</v>
      </c>
      <c r="E7" s="18">
        <f>SUM(E21:E25)</f>
        <v>5.7666295029250918</v>
      </c>
      <c r="G7" s="9">
        <f>SUM(G21:G25)</f>
        <v>342.11568008421824</v>
      </c>
      <c r="H7" s="9">
        <f>SUM(H21:H25)</f>
        <v>63.16861710715397</v>
      </c>
      <c r="I7" s="9">
        <f>SUM(I21:I25)</f>
        <v>70.167223124902847</v>
      </c>
      <c r="J7" s="9">
        <f>SUM(J21:J25)</f>
        <v>1093.3539663403326</v>
      </c>
    </row>
    <row r="8" spans="1:1024">
      <c r="A8" s="4" t="s">
        <v>18</v>
      </c>
      <c r="B8" s="18">
        <f>SUM(B16:B20)</f>
        <v>9.9259275615573545E-2</v>
      </c>
      <c r="C8" s="18">
        <f>SUM(C16:C20)</f>
        <v>2.1705908976149888</v>
      </c>
      <c r="D8" s="18">
        <f>SUM(D16:D20)</f>
        <v>2.283158128106777E-2</v>
      </c>
      <c r="E8" s="18">
        <f>SUM(E16:E20)</f>
        <v>2.3124957508025372</v>
      </c>
      <c r="G8" s="9">
        <f>SUM(G16:G20)</f>
        <v>33.086425205191183</v>
      </c>
      <c r="H8" s="9">
        <f>SUM(H16:H20)</f>
        <v>271.32386220187362</v>
      </c>
      <c r="I8" s="9">
        <f>SUM(I16:I20)</f>
        <v>114.15790640533885</v>
      </c>
      <c r="J8" s="9">
        <f>SUM(J16:J20)</f>
        <v>438.44960041261783</v>
      </c>
    </row>
    <row r="10" spans="1:1024">
      <c r="A10" s="4" t="s">
        <v>19</v>
      </c>
      <c r="B10" s="18">
        <f>B16+B21</f>
        <v>1.1292781086249713E-3</v>
      </c>
      <c r="C10" s="18">
        <f>C16+C21</f>
        <v>2.8185511950466827E-2</v>
      </c>
      <c r="D10" s="18">
        <f>D16+D21</f>
        <v>4.7082567555362199E-5</v>
      </c>
      <c r="E10" s="18">
        <f>E16+E21</f>
        <v>3.966698495460054E-2</v>
      </c>
      <c r="F10" s="19"/>
      <c r="G10" s="9">
        <f>G16+G21</f>
        <v>0.37642603620832371</v>
      </c>
      <c r="H10" s="9">
        <f>H16+H21</f>
        <v>3.5231889938083532</v>
      </c>
      <c r="I10" s="9">
        <f>I16+I21</f>
        <v>0.23541283777681099</v>
      </c>
      <c r="J10" s="9">
        <f>J16+J21</f>
        <v>7.5208673126781553</v>
      </c>
    </row>
    <row r="11" spans="1:1024">
      <c r="A11" s="4" t="s">
        <v>20</v>
      </c>
      <c r="B11" s="18">
        <f>B17+B22</f>
        <v>0.18010916733793611</v>
      </c>
      <c r="C11" s="18">
        <f>C17+C22</f>
        <v>0.83552823796857156</v>
      </c>
      <c r="D11" s="18">
        <f>D17+D22</f>
        <v>7.0959834551926199E-3</v>
      </c>
      <c r="E11" s="18">
        <f>E17+E22</f>
        <v>1.442252248891184</v>
      </c>
      <c r="F11" s="19"/>
      <c r="G11" s="9">
        <f>G17+G22</f>
        <v>60.036389112645367</v>
      </c>
      <c r="H11" s="9">
        <f>H17+H22</f>
        <v>104.44102974607144</v>
      </c>
      <c r="I11" s="9">
        <f>I17+I22</f>
        <v>35.479917275963103</v>
      </c>
      <c r="J11" s="9">
        <f>J17+J22</f>
        <v>273.45127964065853</v>
      </c>
    </row>
    <row r="12" spans="1:1024">
      <c r="A12" s="4" t="s">
        <v>21</v>
      </c>
      <c r="B12" s="18">
        <f>B18+B23</f>
        <v>0.33906059099011909</v>
      </c>
      <c r="C12" s="18">
        <f>C18+C23</f>
        <v>1.0538231166143031</v>
      </c>
      <c r="D12" s="18">
        <f>D18+D23</f>
        <v>2.0049904095306718E-2</v>
      </c>
      <c r="E12" s="18">
        <f>E18+E23</f>
        <v>2.5559197818102568</v>
      </c>
      <c r="F12" s="19"/>
      <c r="G12" s="9">
        <f>G18+G23</f>
        <v>113.02019699670636</v>
      </c>
      <c r="H12" s="9">
        <f>H18+H23</f>
        <v>131.72788957678787</v>
      </c>
      <c r="I12" s="9">
        <f>I18+I23</f>
        <v>100.24952047653358</v>
      </c>
      <c r="J12" s="9">
        <f>J18+J23</f>
        <v>484.60283943548899</v>
      </c>
    </row>
    <row r="13" spans="1:1024">
      <c r="A13" s="4" t="s">
        <v>22</v>
      </c>
      <c r="B13" s="18">
        <f>B19+B24</f>
        <v>0.3560869632283668</v>
      </c>
      <c r="C13" s="18">
        <f>C19+C24</f>
        <v>0.46359941197022375</v>
      </c>
      <c r="D13" s="18">
        <f>D19+D24</f>
        <v>6.8699881233298642E-3</v>
      </c>
      <c r="E13" s="18">
        <f>E19+E24</f>
        <v>2.6339843905938016</v>
      </c>
      <c r="F13" s="19"/>
      <c r="G13" s="9">
        <f>G19+G24</f>
        <v>118.69565440945561</v>
      </c>
      <c r="H13" s="9">
        <f>H19+H24</f>
        <v>57.949926496277968</v>
      </c>
      <c r="I13" s="9">
        <f>I19+I24</f>
        <v>34.34994061664932</v>
      </c>
      <c r="J13" s="9">
        <f>J19+J24</f>
        <v>499.40390296852854</v>
      </c>
    </row>
    <row r="14" spans="1:1024">
      <c r="A14" s="4" t="s">
        <v>23</v>
      </c>
      <c r="B14" s="18">
        <f>B20+B25</f>
        <v>0.2492203162031813</v>
      </c>
      <c r="C14" s="18">
        <f>C20+C25</f>
        <v>0.29480355596865548</v>
      </c>
      <c r="D14" s="18">
        <f>D20+D25</f>
        <v>2.802067664663782E-3</v>
      </c>
      <c r="E14" s="18">
        <f>E20+E25</f>
        <v>1.4073018474777863</v>
      </c>
      <c r="F14" s="19"/>
      <c r="G14" s="9">
        <f>G20+G25</f>
        <v>83.073438734393761</v>
      </c>
      <c r="H14" s="9">
        <f>H20+H25</f>
        <v>36.850444496081934</v>
      </c>
      <c r="I14" s="9">
        <f>I20+I25</f>
        <v>14.01033832331891</v>
      </c>
      <c r="J14" s="9">
        <f>J20+J25</f>
        <v>266.82467739559632</v>
      </c>
    </row>
    <row r="16" spans="1:1024">
      <c r="A16" s="4" t="s">
        <v>24</v>
      </c>
      <c r="B16" s="20">
        <f>INPUTS!$E25*INPUTS!M25</f>
        <v>1.5718721056021131E-4</v>
      </c>
      <c r="C16" s="20">
        <f>INPUTS!$E25*INPUTS!N25</f>
        <v>2.4762167764985004E-2</v>
      </c>
      <c r="D16" s="20">
        <f>INPUTS!$E25*INPUTS!O25</f>
        <v>3.4581848411158872E-5</v>
      </c>
      <c r="E16" s="20">
        <f>INPUTS!$E25*INPUTS!P25</f>
        <v>2.3386081822767441E-2</v>
      </c>
      <c r="G16" s="21">
        <f>INPUTS!$E25*INPUTS!G25</f>
        <v>5.239573685340377E-2</v>
      </c>
      <c r="H16" s="21">
        <f>INPUTS!$E25*INPUTS!H25</f>
        <v>3.0952709706231252</v>
      </c>
      <c r="I16" s="21">
        <f>INPUTS!$E25*INPUTS!I25</f>
        <v>0.17290924205579436</v>
      </c>
      <c r="J16" s="21">
        <f>INPUTS!$E25*INPUTS!J25</f>
        <v>4.4340052200531463</v>
      </c>
    </row>
    <row r="17" spans="1:10">
      <c r="A17" s="4" t="s">
        <v>25</v>
      </c>
      <c r="B17" s="20">
        <f>INPUTS!$E26*INPUTS!M26</f>
        <v>1.5823449542754758E-2</v>
      </c>
      <c r="C17" s="20">
        <f>INPUTS!$E26*INPUTS!N26</f>
        <v>0.67813474736031132</v>
      </c>
      <c r="D17" s="20">
        <f>INPUTS!$E26*INPUTS!O26</f>
        <v>4.4160279558875431E-3</v>
      </c>
      <c r="E17" s="20">
        <f>INPUTS!$E26*INPUTS!P26</f>
        <v>0.60461713509068959</v>
      </c>
      <c r="G17" s="21">
        <f>INPUTS!$E26*INPUTS!G26</f>
        <v>5.2744831809182529</v>
      </c>
      <c r="H17" s="21">
        <f>INPUTS!$E26*INPUTS!H26</f>
        <v>84.76684342003891</v>
      </c>
      <c r="I17" s="21">
        <f>INPUTS!$E26*INPUTS!I26</f>
        <v>22.080139779437715</v>
      </c>
      <c r="J17" s="21">
        <f>INPUTS!$E26*INPUTS!J26</f>
        <v>114.63551498035635</v>
      </c>
    </row>
    <row r="18" spans="1:10">
      <c r="A18" s="4" t="s">
        <v>26</v>
      </c>
      <c r="B18" s="20">
        <f>INPUTS!$E27*INPUTS!M27</f>
        <v>2.8740384732420826E-2</v>
      </c>
      <c r="C18" s="20">
        <f>INPUTS!$E27*INPUTS!N27</f>
        <v>0.8489170763230679</v>
      </c>
      <c r="D18" s="20">
        <f>INPUTS!$E27*INPUTS!O27</f>
        <v>1.229207941583095E-2</v>
      </c>
      <c r="E18" s="20">
        <f>INPUTS!$E27*INPUTS!P27</f>
        <v>0.95531256128879372</v>
      </c>
      <c r="G18" s="21">
        <f>INPUTS!$E27*INPUTS!G27</f>
        <v>9.5801282441402744</v>
      </c>
      <c r="H18" s="21">
        <f>INPUTS!$E27*INPUTS!H27</f>
        <v>106.11463454038348</v>
      </c>
      <c r="I18" s="21">
        <f>INPUTS!$E27*INPUTS!I27</f>
        <v>61.460397079154745</v>
      </c>
      <c r="J18" s="21">
        <f>INPUTS!$E27*INPUTS!J27</f>
        <v>181.12742936754137</v>
      </c>
    </row>
    <row r="19" spans="1:10">
      <c r="A19" s="4" t="s">
        <v>27</v>
      </c>
      <c r="B19" s="20">
        <f>INPUTS!$E28*INPUTS!M28</f>
        <v>3.2394458826338908E-2</v>
      </c>
      <c r="C19" s="20">
        <f>INPUTS!$E28*INPUTS!N28</f>
        <v>0.3789508785391611</v>
      </c>
      <c r="D19" s="20">
        <f>INPUTS!$E28*INPUTS!O28</f>
        <v>4.3369436366714736E-3</v>
      </c>
      <c r="E19" s="20">
        <f>INPUTS!$E28*INPUTS!P28</f>
        <v>0.6240654704400147</v>
      </c>
      <c r="G19" s="21">
        <f>INPUTS!$E28*INPUTS!G28</f>
        <v>10.798152942112971</v>
      </c>
      <c r="H19" s="21">
        <f>INPUTS!$E28*INPUTS!H28</f>
        <v>47.368859817395141</v>
      </c>
      <c r="I19" s="21">
        <f>INPUTS!$E28*INPUTS!I28</f>
        <v>21.684718183357369</v>
      </c>
      <c r="J19" s="21">
        <f>INPUTS!$E28*INPUTS!J28</f>
        <v>118.32292277760004</v>
      </c>
    </row>
    <row r="20" spans="1:10">
      <c r="A20" s="4" t="s">
        <v>28</v>
      </c>
      <c r="B20" s="20">
        <f>INPUTS!$E29*INPUTS!M29</f>
        <v>2.2143795303498838E-2</v>
      </c>
      <c r="C20" s="20">
        <f>INPUTS!$E29*INPUTS!N29</f>
        <v>0.23982602762746369</v>
      </c>
      <c r="D20" s="20">
        <f>INPUTS!$E29*INPUTS!O29</f>
        <v>1.751948424266646E-3</v>
      </c>
      <c r="E20" s="20">
        <f>INPUTS!$E29*INPUTS!P29</f>
        <v>0.10511450216027166</v>
      </c>
      <c r="G20" s="21">
        <f>INPUTS!$E29*INPUTS!G29</f>
        <v>7.3812651011662789</v>
      </c>
      <c r="H20" s="21">
        <f>INPUTS!$E29*INPUTS!H29</f>
        <v>29.978253453432963</v>
      </c>
      <c r="I20" s="21">
        <f>INPUTS!$E29*INPUTS!I29</f>
        <v>8.7597421213332307</v>
      </c>
      <c r="J20" s="21">
        <f>INPUTS!$E29*INPUTS!J29</f>
        <v>19.929728067066943</v>
      </c>
    </row>
    <row r="21" spans="1:10">
      <c r="A21" s="4" t="s">
        <v>29</v>
      </c>
      <c r="B21" s="20">
        <f>INPUTS!$E32*INPUTS!M32</f>
        <v>9.7209089806475993E-4</v>
      </c>
      <c r="C21" s="20">
        <f>INPUTS!$E32*INPUTS!N32</f>
        <v>3.4233441854818226E-3</v>
      </c>
      <c r="D21" s="20">
        <f>INPUTS!$E32*INPUTS!O32</f>
        <v>1.2500719144203325E-5</v>
      </c>
      <c r="E21" s="20">
        <f>INPUTS!$E32*INPUTS!P32</f>
        <v>1.6280903131833099E-2</v>
      </c>
      <c r="G21" s="21">
        <f>INPUTS!$E32*INPUTS!G32</f>
        <v>0.32403029935491995</v>
      </c>
      <c r="H21" s="21">
        <f>INPUTS!$E32*INPUTS!H32</f>
        <v>0.42791802318522781</v>
      </c>
      <c r="I21" s="21">
        <f>INPUTS!$E32*INPUTS!I32</f>
        <v>6.2503595721016617E-2</v>
      </c>
      <c r="J21" s="21">
        <f>INPUTS!$E32*INPUTS!J32</f>
        <v>3.086862092625009</v>
      </c>
    </row>
    <row r="22" spans="1:10">
      <c r="A22" s="4" t="s">
        <v>30</v>
      </c>
      <c r="B22" s="20">
        <f>INPUTS!$E33*INPUTS!M33</f>
        <v>0.16428571779518136</v>
      </c>
      <c r="C22" s="20">
        <f>INPUTS!$E33*INPUTS!N33</f>
        <v>0.15739349060826022</v>
      </c>
      <c r="D22" s="20">
        <f>INPUTS!$E33*INPUTS!O33</f>
        <v>2.6799554993050772E-3</v>
      </c>
      <c r="E22" s="20">
        <f>INPUTS!$E33*INPUTS!P33</f>
        <v>0.83763511380049449</v>
      </c>
      <c r="G22" s="21">
        <f>INPUTS!$E33*INPUTS!G33</f>
        <v>54.761905931727114</v>
      </c>
      <c r="H22" s="21">
        <f>INPUTS!$E33*INPUTS!H33</f>
        <v>19.674186326032526</v>
      </c>
      <c r="I22" s="21">
        <f>INPUTS!$E33*INPUTS!I33</f>
        <v>13.399777496525385</v>
      </c>
      <c r="J22" s="21">
        <f>INPUTS!$E33*INPUTS!J33</f>
        <v>158.81576466030216</v>
      </c>
    </row>
    <row r="23" spans="1:10">
      <c r="A23" s="4" t="s">
        <v>31</v>
      </c>
      <c r="B23" s="20">
        <f>INPUTS!$E34*INPUTS!M34</f>
        <v>0.31032020625769824</v>
      </c>
      <c r="C23" s="20">
        <f>INPUTS!$E34*INPUTS!N34</f>
        <v>0.20490604029123524</v>
      </c>
      <c r="D23" s="20">
        <f>INPUTS!$E34*INPUTS!O34</f>
        <v>7.7578246794757673E-3</v>
      </c>
      <c r="E23" s="20">
        <f>INPUTS!$E34*INPUTS!P34</f>
        <v>1.600607220521463</v>
      </c>
      <c r="G23" s="21">
        <f>INPUTS!$E34*INPUTS!G34</f>
        <v>103.44006875256609</v>
      </c>
      <c r="H23" s="21">
        <f>INPUTS!$E34*INPUTS!H34</f>
        <v>25.613255036404407</v>
      </c>
      <c r="I23" s="21">
        <f>INPUTS!$E34*INPUTS!I34</f>
        <v>38.78912339737883</v>
      </c>
      <c r="J23" s="21">
        <f>INPUTS!$E34*INPUTS!J34</f>
        <v>303.47541006794762</v>
      </c>
    </row>
    <row r="24" spans="1:10">
      <c r="A24" s="4" t="s">
        <v>32</v>
      </c>
      <c r="B24" s="20">
        <f>INPUTS!$E35*INPUTS!M35</f>
        <v>0.3236925044020279</v>
      </c>
      <c r="C24" s="20">
        <f>INPUTS!$E35*INPUTS!N35</f>
        <v>8.4648533431062642E-2</v>
      </c>
      <c r="D24" s="20">
        <f>INPUTS!$E35*INPUTS!O35</f>
        <v>2.5330444866583906E-3</v>
      </c>
      <c r="E24" s="20">
        <f>INPUTS!$E35*INPUTS!P35</f>
        <v>2.0099189201537868</v>
      </c>
      <c r="G24" s="21">
        <f>INPUTS!$E35*INPUTS!G35</f>
        <v>107.89750146734264</v>
      </c>
      <c r="H24" s="21">
        <f>INPUTS!$E35*INPUTS!H35</f>
        <v>10.581066678882831</v>
      </c>
      <c r="I24" s="21">
        <f>INPUTS!$E35*INPUTS!I35</f>
        <v>12.665222433291952</v>
      </c>
      <c r="J24" s="21">
        <f>INPUTS!$E35*INPUTS!J35</f>
        <v>381.08098019092853</v>
      </c>
    </row>
    <row r="25" spans="1:10">
      <c r="A25" s="4" t="s">
        <v>33</v>
      </c>
      <c r="B25" s="20">
        <f>INPUTS!$E36*INPUTS!M36</f>
        <v>0.22707652089968247</v>
      </c>
      <c r="C25" s="20">
        <f>INPUTS!$E36*INPUTS!N36</f>
        <v>5.4977528341191795E-2</v>
      </c>
      <c r="D25" s="20">
        <f>INPUTS!$E36*INPUTS!O36</f>
        <v>1.050119240397136E-3</v>
      </c>
      <c r="E25" s="20">
        <f>INPUTS!$E36*INPUTS!P36</f>
        <v>1.3021873453175146</v>
      </c>
      <c r="G25" s="21">
        <f>INPUTS!$E36*INPUTS!G36</f>
        <v>75.692173633227483</v>
      </c>
      <c r="H25" s="21">
        <f>INPUTS!$E36*INPUTS!H36</f>
        <v>6.8721910426489741</v>
      </c>
      <c r="I25" s="21">
        <f>INPUTS!$E36*INPUTS!I36</f>
        <v>5.2505962019856796</v>
      </c>
      <c r="J25" s="21">
        <f>INPUTS!$E36*INPUTS!J36</f>
        <v>246.89494932852938</v>
      </c>
    </row>
    <row r="26" spans="1:10">
      <c r="B26" s="22"/>
      <c r="C26" s="22"/>
      <c r="D26" s="22"/>
      <c r="E26" s="22"/>
      <c r="G26" s="22"/>
      <c r="H26" s="22"/>
      <c r="I26" s="22"/>
      <c r="J26" s="22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7"/>
  <sheetViews>
    <sheetView tabSelected="1" zoomScale="90" zoomScaleNormal="90" workbookViewId="0">
      <selection activeCell="D5" sqref="D5"/>
    </sheetView>
  </sheetViews>
  <sheetFormatPr defaultColWidth="11.5703125" defaultRowHeight="12.75"/>
  <cols>
    <col min="1" max="1" width="22.42578125" style="2" customWidth="1"/>
    <col min="2" max="2" width="11.7109375" style="2" customWidth="1"/>
    <col min="3" max="3" width="4" style="2" customWidth="1"/>
    <col min="4" max="5" width="10" style="2" customWidth="1"/>
    <col min="6" max="6" width="4" style="2" customWidth="1"/>
    <col min="7" max="9" width="10" style="2" customWidth="1"/>
    <col min="10" max="10" width="11.140625" style="2" customWidth="1"/>
    <col min="11" max="11" width="4" style="2" customWidth="1"/>
    <col min="12" max="12" width="17.5703125" style="2" customWidth="1"/>
    <col min="13" max="16" width="11.5703125" style="2" customWidth="1"/>
    <col min="17" max="17" width="17.5703125" style="2" customWidth="1"/>
    <col min="18" max="26" width="11.5703125" style="2"/>
  </cols>
  <sheetData>
    <row r="1" spans="1:1024" s="2" customFormat="1">
      <c r="A1" s="3" t="str">
        <f>Basic!A1</f>
        <v>INDIA (ISO3 CODE = IND)</v>
      </c>
      <c r="ALZ1"/>
      <c r="AMA1"/>
      <c r="AMB1"/>
      <c r="AMC1"/>
      <c r="AMD1"/>
      <c r="AME1"/>
      <c r="AMF1"/>
      <c r="AMG1"/>
      <c r="AMH1"/>
      <c r="AMI1"/>
      <c r="AMJ1"/>
    </row>
    <row r="2" spans="1:1024" s="2" customFormat="1">
      <c r="A2" s="3"/>
      <c r="ALZ2"/>
      <c r="AMA2"/>
      <c r="AMB2"/>
      <c r="AMC2"/>
      <c r="AMD2"/>
      <c r="AME2"/>
      <c r="AMF2"/>
      <c r="AMG2"/>
      <c r="AMH2"/>
      <c r="AMI2"/>
      <c r="AMJ2"/>
    </row>
    <row r="3" spans="1:1024" s="2" customFormat="1">
      <c r="A3" s="23"/>
      <c r="B3" s="23"/>
      <c r="C3" s="23"/>
      <c r="D3" s="24" t="s">
        <v>34</v>
      </c>
      <c r="E3" s="15"/>
      <c r="F3" s="15"/>
      <c r="G3" s="23" t="s">
        <v>35</v>
      </c>
      <c r="H3" s="23"/>
      <c r="I3" s="23"/>
      <c r="J3" s="23"/>
      <c r="M3" s="15" t="s">
        <v>36</v>
      </c>
      <c r="ALZ3"/>
      <c r="AMA3"/>
      <c r="AMB3"/>
      <c r="AMC3"/>
      <c r="AMD3"/>
      <c r="AME3"/>
      <c r="AMF3"/>
      <c r="AMG3"/>
      <c r="AMH3"/>
      <c r="AMI3"/>
      <c r="AMJ3"/>
    </row>
    <row r="4" spans="1:1024" s="24" customFormat="1" ht="47.45">
      <c r="A4" s="14"/>
      <c r="B4" s="25" t="s">
        <v>37</v>
      </c>
      <c r="C4" s="26"/>
      <c r="D4" s="25" t="s">
        <v>38</v>
      </c>
      <c r="E4" s="25" t="s">
        <v>39</v>
      </c>
      <c r="F4" s="25"/>
      <c r="G4" s="14" t="s">
        <v>40</v>
      </c>
      <c r="H4" s="14" t="s">
        <v>41</v>
      </c>
      <c r="I4" s="14" t="s">
        <v>42</v>
      </c>
      <c r="J4" s="14" t="s">
        <v>43</v>
      </c>
      <c r="M4" s="14" t="s">
        <v>7</v>
      </c>
      <c r="N4" s="14" t="s">
        <v>8</v>
      </c>
      <c r="O4" s="14" t="s">
        <v>9</v>
      </c>
      <c r="P4" s="14" t="s">
        <v>44</v>
      </c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15" t="s">
        <v>45</v>
      </c>
      <c r="B5" s="27">
        <v>1380004385</v>
      </c>
      <c r="C5" s="22"/>
      <c r="D5" s="27">
        <v>481080</v>
      </c>
      <c r="E5" s="28">
        <f>D5/B5</f>
        <v>3.4860758793893253E-4</v>
      </c>
      <c r="F5" s="29"/>
      <c r="G5" s="27">
        <v>1014538</v>
      </c>
      <c r="H5" s="27">
        <v>2412621</v>
      </c>
      <c r="I5" s="27">
        <v>841279</v>
      </c>
      <c r="J5" s="27">
        <v>5876718</v>
      </c>
      <c r="L5" s="4" t="s">
        <v>46</v>
      </c>
      <c r="M5" s="30">
        <v>3.0000000000000001E-3</v>
      </c>
      <c r="N5" s="30">
        <v>8.0000000000000002E-3</v>
      </c>
      <c r="O5" s="30">
        <v>2.0000000000000001E-4</v>
      </c>
      <c r="P5" s="31">
        <f>((G5*M5)+(H5*N5)+(I5*O5))/(G5+H5+I5)</f>
        <v>5.2742567187341136E-3</v>
      </c>
    </row>
    <row r="6" spans="1:1024" s="2" customFormat="1">
      <c r="L6" s="4" t="s">
        <v>47</v>
      </c>
      <c r="M6" s="9">
        <f>M5*G5</f>
        <v>3043.614</v>
      </c>
      <c r="N6" s="9">
        <f>N5*H5</f>
        <v>19300.968000000001</v>
      </c>
      <c r="O6" s="9">
        <f>O5*I5</f>
        <v>168.25580000000002</v>
      </c>
      <c r="P6" s="9">
        <f>P5*J5</f>
        <v>30995.319395605704</v>
      </c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15" t="s">
        <v>48</v>
      </c>
    </row>
    <row r="8" spans="1:1024">
      <c r="A8" s="4" t="s">
        <v>49</v>
      </c>
      <c r="B8" s="31">
        <f>B24/$B$5</f>
        <v>0.1243542244251637</v>
      </c>
      <c r="D8" s="30">
        <v>1.09109221128021E-3</v>
      </c>
      <c r="E8" s="32"/>
      <c r="G8" s="27"/>
      <c r="H8" s="27"/>
      <c r="I8" s="27"/>
      <c r="J8" s="27"/>
    </row>
    <row r="9" spans="1:1024">
      <c r="A9" s="4" t="s">
        <v>50</v>
      </c>
      <c r="B9" s="31">
        <f>B25/$B$5</f>
        <v>8.4792269699925621E-2</v>
      </c>
      <c r="C9" s="33"/>
      <c r="D9" s="30">
        <v>2.6018352730528202E-3</v>
      </c>
      <c r="E9" s="32"/>
      <c r="F9" s="32"/>
      <c r="G9" s="30">
        <v>4.8279999999999998E-3</v>
      </c>
      <c r="H9" s="30">
        <v>0.1199359</v>
      </c>
      <c r="I9" s="30">
        <v>1.9213999999999998E-2</v>
      </c>
      <c r="J9" s="30">
        <v>7.0534399999999997E-2</v>
      </c>
    </row>
    <row r="10" spans="1:1024">
      <c r="A10" s="4" t="s">
        <v>51</v>
      </c>
      <c r="B10" s="31">
        <f>B26/$B$5</f>
        <v>0.14616913771618198</v>
      </c>
      <c r="C10" s="33"/>
      <c r="D10" s="30">
        <v>2.5542748433303501E-2</v>
      </c>
      <c r="E10" s="32"/>
      <c r="F10" s="32"/>
      <c r="G10" s="30">
        <v>8.5342000000000001E-2</v>
      </c>
      <c r="H10" s="30">
        <v>0.57675069999999995</v>
      </c>
      <c r="I10" s="30">
        <v>0.43083700000000003</v>
      </c>
      <c r="J10" s="30">
        <v>0.32021049215478797</v>
      </c>
    </row>
    <row r="11" spans="1:1024">
      <c r="A11" s="4" t="s">
        <v>52</v>
      </c>
      <c r="B11" s="31">
        <f>B27/$B$5</f>
        <v>5.2432423249147861E-2</v>
      </c>
      <c r="C11" s="33"/>
      <c r="D11" s="30">
        <v>4.4650850492390301E-2</v>
      </c>
      <c r="E11" s="32"/>
      <c r="F11" s="32"/>
      <c r="G11" s="30">
        <v>3.1808000000000003E-2</v>
      </c>
      <c r="H11" s="30">
        <v>0.14815610000000001</v>
      </c>
      <c r="I11" s="30">
        <v>0.246087</v>
      </c>
      <c r="J11" s="30">
        <v>0.103820407845212</v>
      </c>
    </row>
    <row r="12" spans="1:1024">
      <c r="A12" s="4" t="s">
        <v>53</v>
      </c>
      <c r="B12" s="31">
        <f>B28/$B$5</f>
        <v>3.8624407704327693E-2</v>
      </c>
      <c r="C12" s="33"/>
      <c r="D12" s="30">
        <v>8.2223589973142303E-2</v>
      </c>
      <c r="E12" s="32"/>
      <c r="F12" s="32"/>
      <c r="G12" s="30">
        <v>1.4342000000000001E-2</v>
      </c>
      <c r="H12" s="30">
        <v>2.6456500000000001E-2</v>
      </c>
      <c r="I12" s="30">
        <v>3.4733E-2</v>
      </c>
      <c r="J12" s="30">
        <v>2.71308E-2</v>
      </c>
    </row>
    <row r="13" spans="1:1024">
      <c r="A13" s="4" t="s">
        <v>54</v>
      </c>
      <c r="B13" s="31">
        <f>B29/$B$5</f>
        <v>1.3834850242160643E-2</v>
      </c>
      <c r="C13" s="33"/>
      <c r="D13" s="30">
        <v>5.0833706356311598E-2</v>
      </c>
      <c r="E13" s="32"/>
      <c r="F13" s="32"/>
      <c r="G13" s="30">
        <v>5.6800000000000002E-3</v>
      </c>
      <c r="H13" s="30">
        <v>9.7006999999999996E-3</v>
      </c>
      <c r="I13" s="30">
        <v>8.1290000000000008E-3</v>
      </c>
      <c r="J13" s="30">
        <v>2.6476E-3</v>
      </c>
    </row>
    <row r="14" spans="1:1024">
      <c r="A14" s="4" t="s">
        <v>55</v>
      </c>
      <c r="B14" s="31">
        <f>B30/$B$5</f>
        <v>2.0155954069667685E-2</v>
      </c>
      <c r="C14" s="33"/>
      <c r="D14" s="30">
        <v>0.18425470008952599</v>
      </c>
      <c r="E14" s="32"/>
      <c r="F14" s="32"/>
      <c r="G14" s="30"/>
      <c r="H14" s="30"/>
      <c r="I14" s="30"/>
      <c r="J14" s="30"/>
      <c r="M14" s="11"/>
      <c r="N14" s="11"/>
      <c r="O14" s="11"/>
    </row>
    <row r="15" spans="1:1024">
      <c r="A15" s="4" t="s">
        <v>56</v>
      </c>
      <c r="B15" s="31">
        <f>B31/$B$5</f>
        <v>0.13725189068873864</v>
      </c>
      <c r="C15" s="33"/>
      <c r="D15" s="30">
        <v>1.3988361683079701E-3</v>
      </c>
      <c r="E15" s="32"/>
      <c r="F15" s="32"/>
      <c r="G15" s="30"/>
      <c r="H15" s="30"/>
      <c r="I15" s="30"/>
      <c r="J15" s="30"/>
    </row>
    <row r="16" spans="1:1024">
      <c r="A16" s="4" t="s">
        <v>57</v>
      </c>
      <c r="B16" s="31">
        <f>B32/$B$5</f>
        <v>9.5316121767250767E-2</v>
      </c>
      <c r="C16" s="33"/>
      <c r="D16" s="30">
        <v>2.9935094001790502E-3</v>
      </c>
      <c r="E16" s="32"/>
      <c r="F16" s="32"/>
      <c r="G16" s="30">
        <v>2.9172E-2</v>
      </c>
      <c r="H16" s="30">
        <v>1.6200200000000001E-2</v>
      </c>
      <c r="I16" s="30">
        <v>6.7860000000000004E-3</v>
      </c>
      <c r="J16" s="30">
        <v>4.79768E-2</v>
      </c>
    </row>
    <row r="17" spans="1:16">
      <c r="A17" s="4" t="s">
        <v>58</v>
      </c>
      <c r="B17" s="31">
        <f>B33/$B$5</f>
        <v>0.1605352782991338</v>
      </c>
      <c r="C17" s="33"/>
      <c r="D17" s="30">
        <v>4.8203894359892599E-2</v>
      </c>
      <c r="E17" s="32"/>
      <c r="F17" s="32"/>
      <c r="G17" s="30">
        <v>0.51565799999999995</v>
      </c>
      <c r="H17" s="30">
        <v>7.7903899999999998E-2</v>
      </c>
      <c r="I17" s="30">
        <v>0.15216299999999999</v>
      </c>
      <c r="J17" s="30">
        <v>0.258172679455136</v>
      </c>
    </row>
    <row r="18" spans="1:16">
      <c r="A18" s="4" t="s">
        <v>59</v>
      </c>
      <c r="B18" s="31">
        <f>B34/$B$5</f>
        <v>5.5042772925681681E-2</v>
      </c>
      <c r="C18" s="33"/>
      <c r="D18" s="30">
        <v>8.3762309758281098E-2</v>
      </c>
      <c r="E18" s="32"/>
      <c r="F18" s="32"/>
      <c r="G18" s="30">
        <v>0.192192</v>
      </c>
      <c r="H18" s="30">
        <v>2.0011999999999999E-2</v>
      </c>
      <c r="I18" s="30">
        <v>8.6913000000000004E-2</v>
      </c>
      <c r="J18" s="30">
        <v>9.7342720544863606E-2</v>
      </c>
    </row>
    <row r="19" spans="1:16">
      <c r="A19" s="4" t="s">
        <v>60</v>
      </c>
      <c r="B19" s="31">
        <f>B35/$B$5</f>
        <v>3.9742586759968883E-2</v>
      </c>
      <c r="C19" s="33"/>
      <c r="D19" s="30">
        <v>0.13991159355416299</v>
      </c>
      <c r="E19" s="32"/>
      <c r="F19" s="32"/>
      <c r="G19" s="30">
        <v>8.6657999999999999E-2</v>
      </c>
      <c r="H19" s="30">
        <v>3.5736000000000001E-3</v>
      </c>
      <c r="I19" s="30">
        <v>1.2267E-2</v>
      </c>
      <c r="J19" s="30">
        <v>5.2838200000000002E-2</v>
      </c>
    </row>
    <row r="20" spans="1:16">
      <c r="A20" s="4" t="s">
        <v>61</v>
      </c>
      <c r="B20" s="31">
        <f>B36/$B$5</f>
        <v>1.3889904415050102E-2</v>
      </c>
      <c r="C20" s="33"/>
      <c r="D20" s="30">
        <v>8.6615935541629399E-2</v>
      </c>
      <c r="E20" s="32"/>
      <c r="F20" s="32"/>
      <c r="G20" s="30">
        <v>3.4320000000000003E-2</v>
      </c>
      <c r="H20" s="30">
        <v>1.3102999999999999E-3</v>
      </c>
      <c r="I20" s="30">
        <v>2.8709999999999999E-3</v>
      </c>
      <c r="J20" s="30">
        <v>1.9325999999999999E-2</v>
      </c>
    </row>
    <row r="21" spans="1:16">
      <c r="A21" s="4" t="s">
        <v>62</v>
      </c>
      <c r="B21" s="31">
        <f>B37/$B$5</f>
        <v>1.7858178037600946E-2</v>
      </c>
      <c r="C21" s="33"/>
      <c r="D21" s="30">
        <v>0.24591539838854101</v>
      </c>
      <c r="E21" s="32"/>
      <c r="F21" s="32"/>
      <c r="G21" s="30"/>
      <c r="H21" s="30"/>
      <c r="I21" s="30"/>
      <c r="J21" s="30"/>
    </row>
    <row r="22" spans="1:16">
      <c r="A22" s="34"/>
      <c r="B22" s="35"/>
      <c r="C22" s="35"/>
      <c r="D22" s="36"/>
      <c r="F22" s="36"/>
      <c r="G22" s="35"/>
      <c r="H22" s="35"/>
      <c r="I22" s="35"/>
      <c r="J22" s="35"/>
    </row>
    <row r="23" spans="1:16">
      <c r="A23" s="15" t="s">
        <v>63</v>
      </c>
    </row>
    <row r="24" spans="1:16">
      <c r="A24" s="4" t="s">
        <v>49</v>
      </c>
      <c r="B24" s="27">
        <v>171609375</v>
      </c>
      <c r="D24" s="9">
        <f>D$5*D8</f>
        <v>524.90264100268348</v>
      </c>
      <c r="E24" s="28">
        <f>($D24/$B24)</f>
        <v>3.0587060934327364E-6</v>
      </c>
    </row>
    <row r="25" spans="1:16">
      <c r="A25" s="4" t="s">
        <v>50</v>
      </c>
      <c r="B25" s="27">
        <v>117013704</v>
      </c>
      <c r="C25" s="19"/>
      <c r="D25" s="9">
        <f>D$5*D9</f>
        <v>1251.6909131602508</v>
      </c>
      <c r="E25" s="28">
        <f>($D25/$B25)</f>
        <v>1.0696960017266446E-5</v>
      </c>
      <c r="G25" s="9">
        <f>G$5*G9</f>
        <v>4898.189464</v>
      </c>
      <c r="H25" s="9">
        <f>H$5*H9</f>
        <v>289359.8709939</v>
      </c>
      <c r="I25" s="9">
        <f>I$5*I9</f>
        <v>16164.334705999998</v>
      </c>
      <c r="J25" s="9">
        <f>J$5*J9</f>
        <v>414510.77809919999</v>
      </c>
      <c r="M25" s="9">
        <f>M$5*G25</f>
        <v>14.694568392000001</v>
      </c>
      <c r="N25" s="9">
        <f>N$5*H25</f>
        <v>2314.8789679512001</v>
      </c>
      <c r="O25" s="9">
        <f>O$5*I25</f>
        <v>3.2328669411999997</v>
      </c>
      <c r="P25" s="9">
        <f>P$5*J25</f>
        <v>2186.2362563774109</v>
      </c>
    </row>
    <row r="26" spans="1:16">
      <c r="A26" s="4" t="s">
        <v>51</v>
      </c>
      <c r="B26" s="27">
        <v>201714051</v>
      </c>
      <c r="C26" s="19"/>
      <c r="D26" s="9">
        <f>D$5*D10</f>
        <v>12288.105416293649</v>
      </c>
      <c r="E26" s="28">
        <f>($D26/$B26)</f>
        <v>6.0918440512077413E-5</v>
      </c>
      <c r="G26" s="9">
        <f>G$5*G10</f>
        <v>86582.701996000003</v>
      </c>
      <c r="H26" s="9">
        <f>H$5*H10</f>
        <v>1391480.8505846998</v>
      </c>
      <c r="I26" s="9">
        <f>I$5*I10</f>
        <v>362454.12052300002</v>
      </c>
      <c r="J26" s="9">
        <f>J$5*J10</f>
        <v>1881786.7630349013</v>
      </c>
      <c r="M26" s="9">
        <f>M$5*G26</f>
        <v>259.74810598800002</v>
      </c>
      <c r="N26" s="9">
        <f>N$5*H26</f>
        <v>11131.846804677598</v>
      </c>
      <c r="O26" s="9">
        <f>O$5*I26</f>
        <v>72.490824104600009</v>
      </c>
      <c r="P26" s="9">
        <f>P$5*J26</f>
        <v>9925.0264781617479</v>
      </c>
    </row>
    <row r="27" spans="1:16">
      <c r="A27" s="4" t="s">
        <v>52</v>
      </c>
      <c r="B27" s="27">
        <v>72356974</v>
      </c>
      <c r="C27" s="19"/>
      <c r="D27" s="9">
        <f>D$5*D11</f>
        <v>21480.631154879127</v>
      </c>
      <c r="E27" s="28">
        <f>($D27/$B27)</f>
        <v>2.9687022504394845E-4</v>
      </c>
      <c r="G27" s="9">
        <f>G$5*G11</f>
        <v>32270.424704000005</v>
      </c>
      <c r="H27" s="9">
        <f>H$5*H11</f>
        <v>357444.51813810004</v>
      </c>
      <c r="I27" s="9">
        <f>I$5*I11</f>
        <v>207027.82527299999</v>
      </c>
      <c r="J27" s="9">
        <f>J$5*J11</f>
        <v>610123.25955129857</v>
      </c>
      <c r="M27" s="9">
        <f>M$5*G27</f>
        <v>96.811274112000021</v>
      </c>
      <c r="N27" s="9">
        <f>N$5*H27</f>
        <v>2859.5561451048006</v>
      </c>
      <c r="O27" s="9">
        <f>O$5*I27</f>
        <v>41.405565054600004</v>
      </c>
      <c r="P27" s="9">
        <f>P$5*J27</f>
        <v>3217.9467009443938</v>
      </c>
    </row>
    <row r="28" spans="1:16">
      <c r="A28" s="4" t="s">
        <v>53</v>
      </c>
      <c r="B28" s="27">
        <v>53301852</v>
      </c>
      <c r="C28" s="19"/>
      <c r="D28" s="9">
        <f>D$5*D12</f>
        <v>39556.124664279298</v>
      </c>
      <c r="E28" s="28">
        <f>($D28/$B28)</f>
        <v>7.4211538961684292E-4</v>
      </c>
      <c r="G28" s="9">
        <f>G$5*G12</f>
        <v>14550.503996000001</v>
      </c>
      <c r="H28" s="9">
        <f>H$5*H12</f>
        <v>63829.507486499999</v>
      </c>
      <c r="I28" s="9">
        <f>I$5*I12</f>
        <v>29220.143507000001</v>
      </c>
      <c r="J28" s="9">
        <f>J$5*J12</f>
        <v>159440.0607144</v>
      </c>
      <c r="M28" s="9">
        <f>M$5*G28</f>
        <v>43.651511988000003</v>
      </c>
      <c r="N28" s="9">
        <f>N$5*H28</f>
        <v>510.63605989199999</v>
      </c>
      <c r="O28" s="9">
        <f>O$5*I28</f>
        <v>5.8440287014000001</v>
      </c>
      <c r="P28" s="9">
        <f>P$5*J28</f>
        <v>840.92781145829917</v>
      </c>
    </row>
    <row r="29" spans="1:16">
      <c r="A29" s="4" t="s">
        <v>54</v>
      </c>
      <c r="B29" s="27">
        <v>19092154</v>
      </c>
      <c r="C29" s="19"/>
      <c r="D29" s="9">
        <f>D$5*D13</f>
        <v>24455.079453894385</v>
      </c>
      <c r="E29" s="28">
        <f>($D29/$B29)</f>
        <v>1.2808968256747973E-3</v>
      </c>
      <c r="G29" s="9">
        <f>G$5*G13</f>
        <v>5762.5758400000004</v>
      </c>
      <c r="H29" s="9">
        <f>H$5*H13</f>
        <v>23404.112534699998</v>
      </c>
      <c r="I29" s="9">
        <f>I$5*I13</f>
        <v>6838.7569910000011</v>
      </c>
      <c r="J29" s="9">
        <f>J$5*J13</f>
        <v>15559.1985768</v>
      </c>
      <c r="M29" s="9">
        <f>M$5*G29</f>
        <v>17.287727520000001</v>
      </c>
      <c r="N29" s="9">
        <f>N$5*H29</f>
        <v>187.23290027759998</v>
      </c>
      <c r="O29" s="9">
        <f>O$5*I29</f>
        <v>1.3677513982000002</v>
      </c>
      <c r="P29" s="9">
        <f>P$5*J29</f>
        <v>82.063207631805653</v>
      </c>
    </row>
    <row r="30" spans="1:16">
      <c r="A30" s="4" t="s">
        <v>55</v>
      </c>
      <c r="B30" s="27">
        <v>27815305</v>
      </c>
      <c r="C30" s="19"/>
      <c r="D30" s="9">
        <f>D$5*D14</f>
        <v>88641.251119069158</v>
      </c>
      <c r="E30" s="28">
        <f>($D30/$B30)</f>
        <v>3.1867797645601641E-3</v>
      </c>
      <c r="G30" s="19"/>
      <c r="H30" s="19"/>
      <c r="I30" s="19"/>
      <c r="J30" s="19"/>
      <c r="M30" s="9"/>
      <c r="N30" s="9"/>
      <c r="O30" s="9"/>
      <c r="P30" s="9"/>
    </row>
    <row r="31" spans="1:16">
      <c r="A31" s="4" t="s">
        <v>56</v>
      </c>
      <c r="B31" s="27">
        <v>189408211</v>
      </c>
      <c r="C31" s="19"/>
      <c r="D31" s="9">
        <f>D$5*D15</f>
        <v>672.9521038495983</v>
      </c>
      <c r="E31" s="28">
        <f>($D31/$B31)</f>
        <v>3.552919381354583E-6</v>
      </c>
      <c r="G31" s="19"/>
      <c r="H31" s="19"/>
      <c r="I31" s="19"/>
      <c r="J31" s="19"/>
      <c r="M31" s="9"/>
      <c r="N31" s="9"/>
      <c r="O31" s="9"/>
      <c r="P31" s="9"/>
    </row>
    <row r="32" spans="1:16">
      <c r="A32" s="4" t="s">
        <v>57</v>
      </c>
      <c r="B32" s="27">
        <v>131536666</v>
      </c>
      <c r="C32" s="19"/>
      <c r="D32" s="9">
        <f>D$5*D16</f>
        <v>1440.1175022381374</v>
      </c>
      <c r="E32" s="28">
        <f>($D32/$B32)</f>
        <v>1.0948411161935163E-5</v>
      </c>
      <c r="G32" s="9">
        <f>G$5*G16</f>
        <v>29596.102535999999</v>
      </c>
      <c r="H32" s="9">
        <f>H$5*H16</f>
        <v>39084.942724200002</v>
      </c>
      <c r="I32" s="9">
        <f>I$5*I16</f>
        <v>5708.9192940000003</v>
      </c>
      <c r="J32" s="9">
        <f>J$5*J16</f>
        <v>281946.12414239999</v>
      </c>
      <c r="M32" s="9">
        <f>M$5*G32</f>
        <v>88.788307607999997</v>
      </c>
      <c r="N32" s="9">
        <f>N$5*H32</f>
        <v>312.67954179360004</v>
      </c>
      <c r="O32" s="9">
        <f>O$5*I32</f>
        <v>1.1417838588000002</v>
      </c>
      <c r="P32" s="9">
        <f>P$5*J32</f>
        <v>1487.0562395790955</v>
      </c>
    </row>
    <row r="33" spans="1:1024">
      <c r="A33" s="4" t="s">
        <v>58</v>
      </c>
      <c r="B33" s="27">
        <v>221539388</v>
      </c>
      <c r="C33" s="19"/>
      <c r="D33" s="9">
        <f>D$5*D17</f>
        <v>23189.929498657133</v>
      </c>
      <c r="E33" s="28">
        <f>($D33/$B33)</f>
        <v>1.0467632734751951E-4</v>
      </c>
      <c r="G33" s="9">
        <f>G$5*G17</f>
        <v>523154.63600399997</v>
      </c>
      <c r="H33" s="9">
        <f>H$5*H17</f>
        <v>187952.58512189999</v>
      </c>
      <c r="I33" s="9">
        <f>I$5*I17</f>
        <v>128011.53647699999</v>
      </c>
      <c r="J33" s="9">
        <f>J$5*J17</f>
        <v>1517208.0324622279</v>
      </c>
      <c r="M33" s="9">
        <f>M$5*G33</f>
        <v>1569.463908012</v>
      </c>
      <c r="N33" s="9">
        <f>N$5*H33</f>
        <v>1503.6206809752</v>
      </c>
      <c r="O33" s="9">
        <f>O$5*I33</f>
        <v>25.602307295399999</v>
      </c>
      <c r="P33" s="9">
        <f>P$5*J33</f>
        <v>8002.1446589312709</v>
      </c>
    </row>
    <row r="34" spans="1:1024">
      <c r="A34" s="4" t="s">
        <v>59</v>
      </c>
      <c r="B34" s="27">
        <v>75959268</v>
      </c>
      <c r="C34" s="19"/>
      <c r="D34" s="9">
        <f>D$5*D18</f>
        <v>40296.371978513867</v>
      </c>
      <c r="E34" s="28">
        <f>($D34/$B34)</f>
        <v>5.3049974070990078E-4</v>
      </c>
      <c r="G34" s="9">
        <f>G$5*G18</f>
        <v>194986.08729600001</v>
      </c>
      <c r="H34" s="9">
        <f>H$5*H18</f>
        <v>48281.371451999999</v>
      </c>
      <c r="I34" s="9">
        <f>I$5*I18</f>
        <v>73118.081726999997</v>
      </c>
      <c r="J34" s="9">
        <f>J$5*J18</f>
        <v>572055.7179949698</v>
      </c>
      <c r="M34" s="9">
        <f>M$5*G34</f>
        <v>584.95826188800004</v>
      </c>
      <c r="N34" s="9">
        <f>N$5*H34</f>
        <v>386.25097161600002</v>
      </c>
      <c r="O34" s="9">
        <f>O$5*I34</f>
        <v>14.6236163454</v>
      </c>
      <c r="P34" s="9">
        <f>P$5*J34</f>
        <v>3017.1687141252369</v>
      </c>
    </row>
    <row r="35" spans="1:1024">
      <c r="A35" s="4" t="s">
        <v>60</v>
      </c>
      <c r="B35" s="27">
        <v>54844944</v>
      </c>
      <c r="C35" s="19"/>
      <c r="D35" s="9">
        <f>D$5*D19</f>
        <v>67308.66942703673</v>
      </c>
      <c r="E35" s="28">
        <f>($D35/$B35)</f>
        <v>1.2272538636749584E-3</v>
      </c>
      <c r="G35" s="9">
        <f>G$5*G19</f>
        <v>87917.834004000004</v>
      </c>
      <c r="H35" s="9">
        <f>H$5*H19</f>
        <v>8621.7424056</v>
      </c>
      <c r="I35" s="9">
        <f>I$5*I19</f>
        <v>10319.969493000001</v>
      </c>
      <c r="J35" s="9">
        <f>J$5*J19</f>
        <v>310515.20102760004</v>
      </c>
      <c r="M35" s="9">
        <f>M$5*G35</f>
        <v>263.75350201200001</v>
      </c>
      <c r="N35" s="9">
        <f>N$5*H35</f>
        <v>68.973939244800007</v>
      </c>
      <c r="O35" s="9">
        <f>O$5*I35</f>
        <v>2.0639938986000002</v>
      </c>
      <c r="P35" s="9">
        <f>P$5*J35</f>
        <v>1637.7368852888935</v>
      </c>
    </row>
    <row r="36" spans="1:1024">
      <c r="A36" s="4" t="s">
        <v>61</v>
      </c>
      <c r="B36" s="27">
        <v>19168129</v>
      </c>
      <c r="C36" s="19"/>
      <c r="D36" s="9">
        <f>D$5*D20</f>
        <v>41669.194270367072</v>
      </c>
      <c r="E36" s="28">
        <f>($D36/$B36)</f>
        <v>2.1738790609332329E-3</v>
      </c>
      <c r="G36" s="9">
        <f>G$5*G20</f>
        <v>34818.944160000006</v>
      </c>
      <c r="H36" s="9">
        <f>H$5*H20</f>
        <v>3161.2572962999998</v>
      </c>
      <c r="I36" s="9">
        <f>I$5*I20</f>
        <v>2415.3120089999998</v>
      </c>
      <c r="J36" s="9">
        <f>J$5*J20</f>
        <v>113573.452068</v>
      </c>
      <c r="M36" s="9">
        <f>M$5*G36</f>
        <v>104.45683248000002</v>
      </c>
      <c r="N36" s="9">
        <f>N$5*H36</f>
        <v>25.290058370399997</v>
      </c>
      <c r="O36" s="9">
        <f>O$5*I36</f>
        <v>0.48306240179999999</v>
      </c>
      <c r="P36" s="9">
        <f>P$5*J36</f>
        <v>599.01554263947583</v>
      </c>
    </row>
    <row r="37" spans="1:1024">
      <c r="A37" s="4" t="s">
        <v>62</v>
      </c>
      <c r="B37" s="27">
        <v>24644364</v>
      </c>
      <c r="C37" s="19"/>
      <c r="D37" s="9">
        <f>D$5*D21</f>
        <v>118304.97985675931</v>
      </c>
      <c r="E37" s="28">
        <f>($D37/$B37)</f>
        <v>4.8004882518680259E-3</v>
      </c>
      <c r="G37" s="19"/>
      <c r="H37" s="19"/>
      <c r="I37" s="19"/>
      <c r="J37" s="19"/>
      <c r="M37" s="9"/>
      <c r="N37" s="9"/>
      <c r="O37" s="9"/>
      <c r="P37" s="9"/>
    </row>
    <row r="38" spans="1:1024">
      <c r="A38" s="4"/>
      <c r="B38" s="9"/>
      <c r="C38" s="19"/>
      <c r="D38" s="9"/>
      <c r="E38" s="11"/>
      <c r="G38" s="19"/>
      <c r="H38" s="19"/>
      <c r="I38" s="19"/>
      <c r="J38" s="19"/>
      <c r="M38" s="9"/>
      <c r="N38" s="9"/>
      <c r="O38" s="9"/>
      <c r="P38" s="9"/>
    </row>
    <row r="39" spans="1:1024">
      <c r="A39" s="37" t="s">
        <v>64</v>
      </c>
      <c r="B39" s="38">
        <f>SUM(B24:B37)</f>
        <v>1380004385</v>
      </c>
      <c r="C39" s="39"/>
      <c r="D39" s="38">
        <f>SUM(D24:D37)</f>
        <v>481080.00000000041</v>
      </c>
      <c r="F39" s="39"/>
      <c r="G39" s="38">
        <f>SUM(G25:G36)</f>
        <v>1014538</v>
      </c>
      <c r="H39" s="38">
        <f>SUM(H25:H36)</f>
        <v>2412620.7587378994</v>
      </c>
      <c r="I39" s="38">
        <f>SUM(I25:I36)</f>
        <v>841278.99999999988</v>
      </c>
      <c r="J39" s="38">
        <f>SUM(J25:J36)</f>
        <v>5876718.5876717987</v>
      </c>
      <c r="M39" s="38">
        <f>SUM(M25:M36)</f>
        <v>3043.614</v>
      </c>
      <c r="N39" s="38">
        <f>SUM(N25:N36)</f>
        <v>19300.966069903196</v>
      </c>
      <c r="O39" s="38">
        <f>SUM(O25:O36)</f>
        <v>168.25579999999999</v>
      </c>
      <c r="P39" s="38">
        <f>SUM(P25:P36)</f>
        <v>30995.322495137632</v>
      </c>
    </row>
    <row r="40" spans="1:1024">
      <c r="B40" s="40"/>
      <c r="C40" s="40"/>
    </row>
    <row r="41" spans="1:1024">
      <c r="A41" s="2" t="s">
        <v>65</v>
      </c>
      <c r="B41" s="40"/>
      <c r="C41" s="40"/>
    </row>
    <row r="42" spans="1:1024">
      <c r="A42" s="41" t="s">
        <v>66</v>
      </c>
    </row>
    <row r="43" spans="1:1024">
      <c r="A43" s="42" t="s">
        <v>67</v>
      </c>
    </row>
    <row r="44" spans="1:1024" s="2" customFormat="1">
      <c r="A44" s="41" t="s">
        <v>68</v>
      </c>
      <c r="AMI44"/>
      <c r="AMJ44"/>
    </row>
    <row r="45" spans="1:1024" s="2" customFormat="1">
      <c r="A45" s="42" t="s">
        <v>69</v>
      </c>
      <c r="AMI45"/>
      <c r="AMJ45"/>
    </row>
    <row r="46" spans="1:1024" s="2" customFormat="1">
      <c r="A46" s="41" t="s">
        <v>70</v>
      </c>
      <c r="AMI46"/>
      <c r="AMJ46"/>
    </row>
    <row r="50" spans="1000:1024" s="2" customFormat="1"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000:1024" s="2" customFormat="1"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000:1024" s="2" customFormat="1"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000:1024" s="2" customFormat="1"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000:1024" s="2" customFormat="1"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000:1024" s="2" customFormat="1"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000:1024" s="2" customFormat="1"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000:1024" s="2" customFormat="1"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1fcf3c-fed1-4721-af96-c10998f74214">
      <UserInfo>
        <DisplayName>Hayley.Wayre</DisplayName>
        <AccountId>30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24A3BA92EFB4F8FB0E9C8B33E9F44" ma:contentTypeVersion="12" ma:contentTypeDescription="Create a new document." ma:contentTypeScope="" ma:versionID="b0d6ebaf7680441a3b6b627e7c52f472">
  <xsd:schema xmlns:xsd="http://www.w3.org/2001/XMLSchema" xmlns:xs="http://www.w3.org/2001/XMLSchema" xmlns:p="http://schemas.microsoft.com/office/2006/metadata/properties" xmlns:ns2="4d69f154-0bcf-4fd1-a686-492d41227aed" xmlns:ns3="e21fcf3c-fed1-4721-af96-c10998f74214" targetNamespace="http://schemas.microsoft.com/office/2006/metadata/properties" ma:root="true" ma:fieldsID="0721d86da40112ee14f46d7eca69323e" ns2:_="" ns3:_="">
    <xsd:import namespace="4d69f154-0bcf-4fd1-a686-492d41227aed"/>
    <xsd:import namespace="e21fcf3c-fed1-4721-af96-c10998f74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9f154-0bcf-4fd1-a686-492d41227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fcf3c-fed1-4721-af96-c10998f74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2EA8F-A72D-4616-A7CD-5B4966F1D439}"/>
</file>

<file path=customXml/itemProps2.xml><?xml version="1.0" encoding="utf-8"?>
<ds:datastoreItem xmlns:ds="http://schemas.openxmlformats.org/officeDocument/2006/customXml" ds:itemID="{D9791FFC-20AF-46C1-8A06-B5766BD707BB}"/>
</file>

<file path=customXml/itemProps3.xml><?xml version="1.0" encoding="utf-8"?>
<ds:datastoreItem xmlns:ds="http://schemas.openxmlformats.org/officeDocument/2006/customXml" ds:itemID="{7FE2D79C-B732-4342-8B1F-B6E7FA532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Tipping</dc:creator>
  <cp:keywords/>
  <dc:description/>
  <cp:lastModifiedBy/>
  <cp:revision>93</cp:revision>
  <dcterms:created xsi:type="dcterms:W3CDTF">2022-05-11T11:17:00Z</dcterms:created>
  <dcterms:modified xsi:type="dcterms:W3CDTF">2022-09-23T15:25:47Z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0x01010029724A3BA92EFB4F8FB0E9C8B33E9F44</vt:lpwstr>
  </property>
</Properties>
</file>