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defaultThemeVersion="166925"/>
  <xr:revisionPtr revIDLastSave="0" documentId="8_{A89B3307-99EA-47AC-90F4-6FD31DD87BA3}" xr6:coauthVersionLast="47" xr6:coauthVersionMax="47" xr10:uidLastSave="{00000000-0000-0000-0000-000000000000}"/>
  <bookViews>
    <workbookView xWindow="0" yWindow="0" windowWidth="16384" windowHeight="8192" tabRatio="500" firstSheet="1" activeTab="1" xr2:uid="{00000000-000D-0000-FFFF-FFFF00000000}"/>
  </bookViews>
  <sheets>
    <sheet name="Notes" sheetId="1" r:id="rId1"/>
    <sheet name="Basic" sheetId="2" r:id="rId2"/>
    <sheet name="AgeSexStd" sheetId="3" r:id="rId3"/>
    <sheet name="INPUTS"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B39" i="4" l="1"/>
  <c r="D37" i="4"/>
  <c r="E37" i="4" s="1"/>
  <c r="J36" i="4"/>
  <c r="I36" i="4"/>
  <c r="O36" i="4" s="1"/>
  <c r="H36" i="4"/>
  <c r="N36" i="4" s="1"/>
  <c r="G36" i="4"/>
  <c r="M36" i="4" s="1"/>
  <c r="D36" i="4"/>
  <c r="E36" i="4" s="1"/>
  <c r="J35" i="4"/>
  <c r="I35" i="4"/>
  <c r="O35" i="4" s="1"/>
  <c r="H35" i="4"/>
  <c r="N35" i="4" s="1"/>
  <c r="G35" i="4"/>
  <c r="M35" i="4" s="1"/>
  <c r="D35" i="4"/>
  <c r="E35" i="4" s="1"/>
  <c r="J34" i="4"/>
  <c r="I34" i="4"/>
  <c r="O34" i="4" s="1"/>
  <c r="H34" i="4"/>
  <c r="N34" i="4" s="1"/>
  <c r="G34" i="4"/>
  <c r="M34" i="4" s="1"/>
  <c r="D34" i="4"/>
  <c r="E34" i="4" s="1"/>
  <c r="J33" i="4"/>
  <c r="I33" i="4"/>
  <c r="O33" i="4" s="1"/>
  <c r="H33" i="4"/>
  <c r="N33" i="4" s="1"/>
  <c r="G33" i="4"/>
  <c r="M33" i="4" s="1"/>
  <c r="D33" i="4"/>
  <c r="E33" i="4" s="1"/>
  <c r="J32" i="4"/>
  <c r="I32" i="4"/>
  <c r="O32" i="4" s="1"/>
  <c r="H32" i="4"/>
  <c r="N32" i="4" s="1"/>
  <c r="G32" i="4"/>
  <c r="M32" i="4" s="1"/>
  <c r="D32" i="4"/>
  <c r="E32" i="4" s="1"/>
  <c r="D31" i="4"/>
  <c r="E31" i="4" s="1"/>
  <c r="D30" i="4"/>
  <c r="E30" i="4" s="1"/>
  <c r="J29" i="4"/>
  <c r="I29" i="4"/>
  <c r="O29" i="4" s="1"/>
  <c r="H29" i="4"/>
  <c r="N29" i="4" s="1"/>
  <c r="G29" i="4"/>
  <c r="M29" i="4" s="1"/>
  <c r="D29" i="4"/>
  <c r="E29" i="4" s="1"/>
  <c r="J28" i="4"/>
  <c r="I28" i="4"/>
  <c r="O28" i="4" s="1"/>
  <c r="H28" i="4"/>
  <c r="N28" i="4" s="1"/>
  <c r="G28" i="4"/>
  <c r="M28" i="4" s="1"/>
  <c r="D28" i="4"/>
  <c r="E28" i="4" s="1"/>
  <c r="J27" i="4"/>
  <c r="I27" i="4"/>
  <c r="O27" i="4" s="1"/>
  <c r="H27" i="4"/>
  <c r="N27" i="4" s="1"/>
  <c r="G27" i="4"/>
  <c r="M27" i="4" s="1"/>
  <c r="D27" i="4"/>
  <c r="E27" i="4" s="1"/>
  <c r="J26" i="4"/>
  <c r="I26" i="4"/>
  <c r="O26" i="4" s="1"/>
  <c r="H26" i="4"/>
  <c r="N26" i="4" s="1"/>
  <c r="G26" i="4"/>
  <c r="M26" i="4" s="1"/>
  <c r="D26" i="4"/>
  <c r="E26" i="4" s="1"/>
  <c r="J25" i="4"/>
  <c r="J39" i="4" s="1"/>
  <c r="I25" i="4"/>
  <c r="H25" i="4"/>
  <c r="G25" i="4"/>
  <c r="D25" i="4"/>
  <c r="E25" i="4" s="1"/>
  <c r="D24" i="4"/>
  <c r="B21" i="4"/>
  <c r="B20" i="4"/>
  <c r="B19" i="4"/>
  <c r="B18" i="4"/>
  <c r="B17" i="4"/>
  <c r="B16" i="4"/>
  <c r="B15" i="4"/>
  <c r="B14" i="4"/>
  <c r="B13" i="4"/>
  <c r="B12" i="4"/>
  <c r="B11" i="4"/>
  <c r="B10" i="4"/>
  <c r="B9" i="4"/>
  <c r="B8" i="4"/>
  <c r="O6" i="4"/>
  <c r="N6" i="4"/>
  <c r="M6" i="4"/>
  <c r="P5" i="4"/>
  <c r="E5" i="4"/>
  <c r="A1" i="4"/>
  <c r="J25" i="3"/>
  <c r="I25" i="3"/>
  <c r="H25" i="3"/>
  <c r="G25" i="3"/>
  <c r="D25" i="3"/>
  <c r="C25" i="3"/>
  <c r="B25" i="3"/>
  <c r="J24" i="3"/>
  <c r="I24" i="3"/>
  <c r="H24" i="3"/>
  <c r="G24" i="3"/>
  <c r="D24" i="3"/>
  <c r="C24" i="3"/>
  <c r="B24" i="3"/>
  <c r="J23" i="3"/>
  <c r="I23" i="3"/>
  <c r="H23" i="3"/>
  <c r="G23" i="3"/>
  <c r="D23" i="3"/>
  <c r="C23" i="3"/>
  <c r="B23" i="3"/>
  <c r="J22" i="3"/>
  <c r="I22" i="3"/>
  <c r="H22" i="3"/>
  <c r="G22" i="3"/>
  <c r="D22" i="3"/>
  <c r="C22" i="3"/>
  <c r="B22" i="3"/>
  <c r="J21" i="3"/>
  <c r="I21" i="3"/>
  <c r="H21" i="3"/>
  <c r="G21" i="3"/>
  <c r="D21" i="3"/>
  <c r="C21" i="3"/>
  <c r="B21" i="3"/>
  <c r="J20" i="3"/>
  <c r="I20" i="3"/>
  <c r="H20" i="3"/>
  <c r="G20" i="3"/>
  <c r="D20" i="3"/>
  <c r="C20" i="3"/>
  <c r="B20" i="3"/>
  <c r="J19" i="3"/>
  <c r="I19" i="3"/>
  <c r="H19" i="3"/>
  <c r="G19" i="3"/>
  <c r="D19" i="3"/>
  <c r="C19" i="3"/>
  <c r="B19" i="3"/>
  <c r="J18" i="3"/>
  <c r="I18" i="3"/>
  <c r="H18" i="3"/>
  <c r="G18" i="3"/>
  <c r="D18" i="3"/>
  <c r="C18" i="3"/>
  <c r="B18" i="3"/>
  <c r="J17" i="3"/>
  <c r="I17" i="3"/>
  <c r="H17" i="3"/>
  <c r="G17" i="3"/>
  <c r="D17" i="3"/>
  <c r="C17" i="3"/>
  <c r="B17" i="3"/>
  <c r="J16" i="3"/>
  <c r="I16" i="3"/>
  <c r="H16" i="3"/>
  <c r="G16" i="3"/>
  <c r="J14" i="3"/>
  <c r="I14" i="3"/>
  <c r="H14" i="3"/>
  <c r="G14" i="3"/>
  <c r="D14" i="3"/>
  <c r="C14" i="3"/>
  <c r="B14" i="3"/>
  <c r="J13" i="3"/>
  <c r="I13" i="3"/>
  <c r="H13" i="3"/>
  <c r="G13" i="3"/>
  <c r="D13" i="3"/>
  <c r="C13" i="3"/>
  <c r="B13" i="3"/>
  <c r="J12" i="3"/>
  <c r="I12" i="3"/>
  <c r="H12" i="3"/>
  <c r="G12" i="3"/>
  <c r="D12" i="3"/>
  <c r="C12" i="3"/>
  <c r="B12" i="3"/>
  <c r="J11" i="3"/>
  <c r="I11" i="3"/>
  <c r="H11" i="3"/>
  <c r="G11" i="3"/>
  <c r="D11" i="3"/>
  <c r="C11" i="3"/>
  <c r="B11" i="3"/>
  <c r="J10" i="3"/>
  <c r="I10" i="3"/>
  <c r="H10" i="3"/>
  <c r="G10" i="3"/>
  <c r="J8" i="3"/>
  <c r="I8" i="3"/>
  <c r="H8" i="3"/>
  <c r="G8" i="3"/>
  <c r="J7" i="3"/>
  <c r="I7" i="3"/>
  <c r="H7" i="3"/>
  <c r="G7" i="3"/>
  <c r="D7" i="3"/>
  <c r="C7" i="3"/>
  <c r="B7" i="3"/>
  <c r="J5" i="3"/>
  <c r="I5" i="3"/>
  <c r="H5" i="3"/>
  <c r="G5" i="3"/>
  <c r="A1" i="3"/>
  <c r="E6" i="2"/>
  <c r="D6" i="2"/>
  <c r="C6" i="2"/>
  <c r="B6" i="2"/>
  <c r="D5" i="2"/>
  <c r="C5" i="2"/>
  <c r="B5" i="2"/>
  <c r="P36" i="4" l="1"/>
  <c r="E25" i="3" s="1"/>
  <c r="P35" i="4"/>
  <c r="E24" i="3" s="1"/>
  <c r="P34" i="4"/>
  <c r="E23" i="3" s="1"/>
  <c r="P33" i="4"/>
  <c r="E22" i="3" s="1"/>
  <c r="P32" i="4"/>
  <c r="E21" i="3" s="1"/>
  <c r="E7" i="3" s="1"/>
  <c r="P29" i="4"/>
  <c r="E20" i="3" s="1"/>
  <c r="E14" i="3" s="1"/>
  <c r="P28" i="4"/>
  <c r="E19" i="3" s="1"/>
  <c r="E13" i="3" s="1"/>
  <c r="P27" i="4"/>
  <c r="E18" i="3" s="1"/>
  <c r="E12" i="3" s="1"/>
  <c r="P26" i="4"/>
  <c r="E17" i="3" s="1"/>
  <c r="E11" i="3" s="1"/>
  <c r="P25" i="4"/>
  <c r="P6" i="4"/>
  <c r="E5" i="2" s="1"/>
  <c r="D39" i="4"/>
  <c r="E24" i="4"/>
  <c r="G39" i="4"/>
  <c r="M25" i="4"/>
  <c r="H39" i="4"/>
  <c r="N25" i="4"/>
  <c r="I39" i="4"/>
  <c r="O25" i="4"/>
  <c r="O39" i="4" l="1"/>
  <c r="D16" i="3"/>
  <c r="N39" i="4"/>
  <c r="C16" i="3"/>
  <c r="M39" i="4"/>
  <c r="B16" i="3"/>
  <c r="P39" i="4"/>
  <c r="E16" i="3"/>
  <c r="E10" i="3" l="1"/>
  <c r="E8" i="3"/>
  <c r="E5" i="3"/>
  <c r="B10" i="3"/>
  <c r="B8" i="3"/>
  <c r="B5" i="3"/>
  <c r="C10" i="3"/>
  <c r="C8" i="3"/>
  <c r="C5" i="3"/>
  <c r="D10" i="3"/>
  <c r="D8" i="3"/>
  <c r="D5" i="3"/>
</calcChain>
</file>

<file path=xl/sharedStrings.xml><?xml version="1.0" encoding="utf-8"?>
<sst xmlns="http://schemas.openxmlformats.org/spreadsheetml/2006/main" count="96" uniqueCount="71">
  <si>
    <t>TO COMPLETE: ADD SOME NOTES AS TO USE AND BASIC POINTS FOR INTERPRETATION</t>
  </si>
  <si>
    <t>The basic estimate requires three inputs for each health group: the total number of Covid-19 deaths, the total number of health care workers in that group, and countriy’s population counts for the corresponding time period</t>
  </si>
  <si>
    <t xml:space="preserve">The age-sex standardised estimate requires the same information per age and sex group. </t>
  </si>
  <si>
    <t>The inputs are entered into the ‘INPUT’ tab. Age/sex breakdowns for population, Covid-19 deaths and health care workers should be the same.The spreadsheet then generates the estimates</t>
  </si>
  <si>
    <t xml:space="preserve">The basic estimate should be used when… </t>
  </si>
  <si>
    <t xml:space="preserve">The age-sex standardised estimate is the preferred estimate because… </t>
  </si>
  <si>
    <t>NIGERIA (ISO3 CODE = NGA)</t>
  </si>
  <si>
    <t>Doctors</t>
  </si>
  <si>
    <t>Nurses</t>
  </si>
  <si>
    <t>Midwives</t>
  </si>
  <si>
    <t>Human Health and Social Work Sector</t>
  </si>
  <si>
    <t xml:space="preserve">Covid-19 excess deaths </t>
  </si>
  <si>
    <t>Covid-19 deaths for foreign born workers in this group</t>
  </si>
  <si>
    <t>Total Covid-19 deaths in this health care group</t>
  </si>
  <si>
    <t>Covid-19 deaths for foreign born workers per health care group</t>
  </si>
  <si>
    <t>Total Covid-19 deaths per health care group</t>
  </si>
  <si>
    <t>Total Covid-19 deaths</t>
  </si>
  <si>
    <t>Male</t>
  </si>
  <si>
    <t>Female</t>
  </si>
  <si>
    <t>15-25 years</t>
  </si>
  <si>
    <t>25-44 years</t>
  </si>
  <si>
    <t>45-54 years</t>
  </si>
  <si>
    <t>55-64 years</t>
  </si>
  <si>
    <t>65-69 years</t>
  </si>
  <si>
    <t>Female, 15-25 years</t>
  </si>
  <si>
    <t>Female, 25-44 years</t>
  </si>
  <si>
    <t>Female, 45-54 years</t>
  </si>
  <si>
    <t>Female, 55-64 years</t>
  </si>
  <si>
    <t>Female, 65-69 years</t>
  </si>
  <si>
    <t>Male, 15-25 years</t>
  </si>
  <si>
    <t>Male, 25-44 years</t>
  </si>
  <si>
    <t>Male, 45-54 years</t>
  </si>
  <si>
    <t>Male, 55-64 years</t>
  </si>
  <si>
    <t>Male, 65-69 years</t>
  </si>
  <si>
    <r>
      <rPr>
        <sz val="10"/>
        <rFont val="Arial"/>
        <family val="2"/>
        <charset val="1"/>
      </rPr>
      <t>Excess deaths</t>
    </r>
    <r>
      <rPr>
        <vertAlign val="superscript"/>
        <sz val="10"/>
        <rFont val="Arial"/>
        <family val="2"/>
        <charset val="1"/>
      </rPr>
      <t>2</t>
    </r>
  </si>
  <si>
    <t>All Health Care Worker</t>
  </si>
  <si>
    <r>
      <rPr>
        <b/>
        <sz val="10"/>
        <rFont val="Arial"/>
        <family val="2"/>
        <charset val="1"/>
      </rPr>
      <t>Foreign born health care</t>
    </r>
    <r>
      <rPr>
        <b/>
        <vertAlign val="superscript"/>
        <sz val="10"/>
        <rFont val="Arial"/>
        <family val="2"/>
        <charset val="1"/>
      </rPr>
      <t>5</t>
    </r>
  </si>
  <si>
    <r>
      <rPr>
        <sz val="10"/>
        <rFont val="Arial"/>
        <family val="2"/>
        <charset val="1"/>
      </rPr>
      <t>Country population</t>
    </r>
    <r>
      <rPr>
        <vertAlign val="superscript"/>
        <sz val="10"/>
        <rFont val="Arial"/>
        <family val="2"/>
        <charset val="1"/>
      </rPr>
      <t>1</t>
    </r>
    <r>
      <rPr>
        <sz val="10"/>
        <rFont val="Arial"/>
        <family val="2"/>
        <charset val="1"/>
      </rPr>
      <t xml:space="preserve"> </t>
    </r>
  </si>
  <si>
    <t>Mortality data</t>
  </si>
  <si>
    <t>Crude mortality rates</t>
  </si>
  <si>
    <r>
      <rPr>
        <sz val="10"/>
        <rFont val="Arial"/>
        <family val="2"/>
        <charset val="1"/>
      </rPr>
      <t>Doctors</t>
    </r>
    <r>
      <rPr>
        <vertAlign val="superscript"/>
        <sz val="10"/>
        <rFont val="Arial"/>
        <family val="2"/>
        <charset val="1"/>
      </rPr>
      <t>3</t>
    </r>
  </si>
  <si>
    <r>
      <rPr>
        <sz val="10"/>
        <rFont val="Arial"/>
        <family val="2"/>
        <charset val="1"/>
      </rPr>
      <t>Nurses</t>
    </r>
    <r>
      <rPr>
        <vertAlign val="superscript"/>
        <sz val="10"/>
        <rFont val="Arial"/>
        <family val="2"/>
        <charset val="1"/>
      </rPr>
      <t>3</t>
    </r>
  </si>
  <si>
    <r>
      <rPr>
        <sz val="10"/>
        <rFont val="Arial"/>
        <family val="2"/>
        <charset val="1"/>
      </rPr>
      <t>Midwives</t>
    </r>
    <r>
      <rPr>
        <vertAlign val="superscript"/>
        <sz val="10"/>
        <rFont val="Arial"/>
        <family val="2"/>
        <charset val="1"/>
      </rPr>
      <t>3</t>
    </r>
  </si>
  <si>
    <r>
      <rPr>
        <sz val="10"/>
        <rFont val="Arial"/>
        <family val="2"/>
        <charset val="1"/>
      </rPr>
      <t>Human Health and Social Work sector</t>
    </r>
    <r>
      <rPr>
        <vertAlign val="superscript"/>
        <sz val="10"/>
        <rFont val="Arial"/>
        <family val="2"/>
        <charset val="1"/>
      </rPr>
      <t>4</t>
    </r>
  </si>
  <si>
    <t>Human Health and Social Work sector</t>
  </si>
  <si>
    <t>Overall</t>
  </si>
  <si>
    <r>
      <rPr>
        <sz val="10"/>
        <rFont val="Arial"/>
        <family val="2"/>
        <charset val="1"/>
      </rPr>
      <t>% foreign born</t>
    </r>
    <r>
      <rPr>
        <vertAlign val="superscript"/>
        <sz val="10"/>
        <rFont val="Arial"/>
        <family val="2"/>
        <charset val="1"/>
      </rPr>
      <t>7</t>
    </r>
  </si>
  <si>
    <t>Total foreign born</t>
  </si>
  <si>
    <t>Distribution by age &amp; sex</t>
  </si>
  <si>
    <t>F 0-14</t>
  </si>
  <si>
    <t>F 15-24</t>
  </si>
  <si>
    <t>F 25-44</t>
  </si>
  <si>
    <t>F 45-54</t>
  </si>
  <si>
    <t>F 55-64</t>
  </si>
  <si>
    <t>F 65-69</t>
  </si>
  <si>
    <t>F 70+</t>
  </si>
  <si>
    <t>M 0-14</t>
  </si>
  <si>
    <t>M 15-24</t>
  </si>
  <si>
    <t>M 25-44</t>
  </si>
  <si>
    <t>M 45-54</t>
  </si>
  <si>
    <t>M 55-64</t>
  </si>
  <si>
    <t>M 65-69</t>
  </si>
  <si>
    <t>M 70+</t>
  </si>
  <si>
    <t>Counts by age &amp; sex</t>
  </si>
  <si>
    <t>Total aged 15-74</t>
  </si>
  <si>
    <t xml:space="preserve">Notes: </t>
  </si>
  <si>
    <r>
      <rPr>
        <vertAlign val="superscript"/>
        <sz val="9"/>
        <rFont val="Arial"/>
        <family val="2"/>
        <charset val="1"/>
      </rPr>
      <t xml:space="preserve">1. </t>
    </r>
    <r>
      <rPr>
        <sz val="9"/>
        <rFont val="Arial"/>
        <family val="2"/>
        <charset val="1"/>
      </rPr>
      <t xml:space="preserve">Population from World Bank (2020)  </t>
    </r>
  </si>
  <si>
    <r>
      <rPr>
        <vertAlign val="superscript"/>
        <sz val="9"/>
        <rFont val="Arial"/>
        <family val="2"/>
        <charset val="1"/>
      </rPr>
      <t xml:space="preserve">2. </t>
    </r>
    <r>
      <rPr>
        <sz val="9"/>
        <rFont val="Arial"/>
        <family val="2"/>
        <charset val="1"/>
      </rPr>
      <t>WHO excess deaths for 2020 and 2021, age/sex distribution from same source (presented as a % of all deaths)</t>
    </r>
  </si>
  <si>
    <r>
      <rPr>
        <vertAlign val="superscript"/>
        <sz val="9"/>
        <rFont val="Arial"/>
        <family val="2"/>
        <charset val="1"/>
      </rPr>
      <t xml:space="preserve">3. </t>
    </r>
    <r>
      <rPr>
        <sz val="9"/>
        <rFont val="Arial"/>
        <family val="2"/>
        <charset val="1"/>
      </rPr>
      <t>Taken from NHWA. Totals for doctors are 2018. Totals for nurses and midwives 2019. Doctor and nurse age distribution for 2013. Midwives in NHWA are all female but age distribution is missing: have assumed age distribution is the same as nurses</t>
    </r>
  </si>
  <si>
    <r>
      <rPr>
        <vertAlign val="superscript"/>
        <sz val="9"/>
        <rFont val="Arial"/>
        <family val="2"/>
        <charset val="1"/>
      </rPr>
      <t>4.</t>
    </r>
    <r>
      <rPr>
        <sz val="9"/>
        <rFont val="Arial"/>
        <family val="2"/>
        <charset val="1"/>
      </rPr>
      <t xml:space="preserve"> Totals are based on ILO actual estimates (2019) for ISIC sector Q (Human Health and Social Work Activities)</t>
    </r>
    <r>
      <rPr>
        <sz val="9"/>
        <color rgb="FFC9211E"/>
        <rFont val="Arial"/>
        <family val="2"/>
        <charset val="1"/>
      </rPr>
      <t xml:space="preserve">. </t>
    </r>
    <r>
      <rPr>
        <sz val="9"/>
        <rFont val="Arial"/>
        <family val="2"/>
        <charset val="1"/>
      </rPr>
      <t>ILO provides age/sex distributions for these figures but does not split the 25-54 age band. This has been split using the weighted average for doctors, nurses and midwives from NHWA (2013 for doctors and nurses; midwives assumed to be all female with same age distribution as nurses)</t>
    </r>
  </si>
  <si>
    <r>
      <rPr>
        <vertAlign val="superscript"/>
        <sz val="9"/>
        <rFont val="Arial"/>
        <family val="2"/>
        <charset val="1"/>
      </rPr>
      <t>5.</t>
    </r>
    <r>
      <rPr>
        <sz val="9"/>
        <rFont val="Arial"/>
        <family val="2"/>
        <charset val="1"/>
      </rPr>
      <t xml:space="preserve"> Proportion of foreign born doctors and nurses from NHWA (2016). Proportion of foreign born midwives on NHWA is zero (negligible, rounded to zero (2016)).  The modelled proportion has been used in the estimates (see accompanying notes). Proportion for all healthcare occupations and healthcare sector is based on the weighted average for doctors, nurses and midwives.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</si>
</sst>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14">
    <font>
      <sz val="10"/>
      <name val="Arial"/>
      <family val="2"/>
      <charset val="1"/>
    </font>
    <font>
      <sz val="11"/>
      <color rgb="FF000000"/>
      <name val="Calibri"/>
      <family val="2"/>
      <charset val="1"/>
    </font>
    <font>
      <b/>
      <sz val="10"/>
      <color rgb="FFC9211E"/>
      <name val="Arial"/>
      <family val="2"/>
      <charset val="1"/>
    </font>
    <font>
      <b/>
      <sz val="10"/>
      <color rgb="FF800080"/>
      <name val="Arial"/>
      <family val="2"/>
      <charset val="1"/>
    </font>
    <font>
      <b/>
      <sz val="10"/>
      <name val="Arial"/>
      <family val="2"/>
      <charset val="1"/>
    </font>
    <font>
      <sz val="10"/>
      <color rgb="FFC9211E"/>
      <name val="Arial"/>
      <family val="2"/>
      <charset val="1"/>
    </font>
    <font>
      <b/>
      <sz val="10"/>
      <color rgb="FF000000"/>
      <name val="Arial"/>
      <family val="2"/>
      <charset val="1"/>
    </font>
    <font>
      <vertAlign val="superscript"/>
      <sz val="10"/>
      <name val="Arial"/>
      <family val="2"/>
      <charset val="1"/>
    </font>
    <font>
      <b/>
      <vertAlign val="superscript"/>
      <sz val="10"/>
      <name val="Arial"/>
      <family val="2"/>
      <charset val="1"/>
    </font>
    <font>
      <sz val="10"/>
      <color rgb="FF000000"/>
      <name val="Arial"/>
      <family val="2"/>
      <charset val="1"/>
    </font>
    <font>
      <i/>
      <sz val="10"/>
      <name val="Arial"/>
      <family val="2"/>
      <charset val="1"/>
    </font>
    <font>
      <vertAlign val="superscript"/>
      <sz val="9"/>
      <name val="Arial"/>
      <family val="2"/>
      <charset val="1"/>
    </font>
    <font>
      <sz val="9"/>
      <name val="Arial"/>
      <family val="2"/>
      <charset val="1"/>
    </font>
    <font>
      <sz val="9"/>
      <color rgb="FFC9211E"/>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81D41A"/>
        <bgColor rgb="FF969696"/>
      </patternFill>
    </fill>
    <fill>
      <patternFill patternType="solid">
        <fgColor rgb="FFFFFF00"/>
        <bgColor rgb="FFFFFF00"/>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1" fillId="0" borderId="0"/>
  </cellStyleXfs>
  <cellXfs count="42">
    <xf numFmtId="0" fontId="0" fillId="0" borderId="0" xfId="0"/>
    <xf numFmtId="0" fontId="2" fillId="0" borderId="0" xfId="0" applyFont="1"/>
    <xf numFmtId="0" fontId="0" fillId="2" borderId="0" xfId="0" applyFill="1"/>
    <xf numFmtId="0" fontId="3" fillId="2" borderId="0" xfId="0" applyFont="1" applyFill="1"/>
    <xf numFmtId="0" fontId="0" fillId="2" borderId="1" xfId="0" applyFill="1" applyBorder="1"/>
    <xf numFmtId="0" fontId="4" fillId="2" borderId="1" xfId="0" applyFont="1" applyFill="1" applyBorder="1" applyAlignment="1">
      <alignment horizontal="left" vertical="top" wrapText="1"/>
    </xf>
    <xf numFmtId="0" fontId="4" fillId="2" borderId="1" xfId="0" applyFont="1" applyFill="1" applyBorder="1"/>
    <xf numFmtId="0" fontId="0" fillId="0" borderId="1" xfId="0" applyBorder="1"/>
    <xf numFmtId="1" fontId="4" fillId="3" borderId="1" xfId="0" applyNumberFormat="1" applyFont="1" applyFill="1" applyBorder="1"/>
    <xf numFmtId="1" fontId="0" fillId="2" borderId="1" xfId="0" applyNumberFormat="1" applyFill="1" applyBorder="1"/>
    <xf numFmtId="0" fontId="5" fillId="2" borderId="0" xfId="0" applyFont="1" applyFill="1"/>
    <xf numFmtId="10" fontId="0" fillId="2" borderId="0" xfId="0" applyNumberFormat="1" applyFill="1"/>
    <xf numFmtId="0" fontId="6" fillId="2" borderId="0" xfId="0" applyFont="1" applyFill="1"/>
    <xf numFmtId="0" fontId="0" fillId="2" borderId="1" xfId="0" applyFill="1" applyBorder="1" applyAlignment="1">
      <alignment horizontal="left" vertical="top" wrapText="1"/>
    </xf>
    <xf numFmtId="0" fontId="0" fillId="2" borderId="0" xfId="0" applyFill="1" applyAlignment="1">
      <alignment horizontal="left" vertical="top" wrapText="1"/>
    </xf>
    <xf numFmtId="0" fontId="4" fillId="2" borderId="0" xfId="0" applyFont="1" applyFill="1"/>
    <xf numFmtId="1" fontId="4" fillId="2" borderId="1" xfId="0" applyNumberFormat="1" applyFont="1" applyFill="1" applyBorder="1"/>
    <xf numFmtId="1" fontId="4" fillId="2" borderId="0" xfId="0" applyNumberFormat="1" applyFont="1" applyFill="1"/>
    <xf numFmtId="1" fontId="0" fillId="3" borderId="1" xfId="0" applyNumberFormat="1" applyFill="1" applyBorder="1"/>
    <xf numFmtId="1" fontId="0" fillId="2" borderId="0" xfId="0" applyNumberFormat="1" applyFill="1"/>
    <xf numFmtId="3" fontId="0" fillId="3" borderId="1" xfId="0" applyNumberFormat="1" applyFill="1" applyBorder="1"/>
    <xf numFmtId="3" fontId="0" fillId="2" borderId="1" xfId="0" applyNumberFormat="1" applyFill="1" applyBorder="1"/>
    <xf numFmtId="3" fontId="0" fillId="2" borderId="0" xfId="0" applyNumberFormat="1" applyFill="1"/>
    <xf numFmtId="0" fontId="4" fillId="2" borderId="0" xfId="0" applyFont="1" applyFill="1" applyAlignment="1">
      <alignment horizontal="left" vertical="top"/>
    </xf>
    <xf numFmtId="0" fontId="0" fillId="2" borderId="0" xfId="0" applyFill="1" applyAlignment="1">
      <alignment vertical="top"/>
    </xf>
    <xf numFmtId="0" fontId="0" fillId="2" borderId="0" xfId="0" applyFill="1" applyAlignment="1">
      <alignment vertical="top" wrapText="1"/>
    </xf>
    <xf numFmtId="3" fontId="0" fillId="2" borderId="0" xfId="0" applyNumberFormat="1" applyFill="1" applyAlignment="1">
      <alignment horizontal="left" vertical="top" wrapText="1"/>
    </xf>
    <xf numFmtId="0" fontId="0" fillId="4" borderId="1" xfId="0" applyFill="1" applyBorder="1"/>
    <xf numFmtId="10" fontId="0" fillId="2" borderId="1" xfId="0" applyNumberFormat="1" applyFill="1" applyBorder="1"/>
    <xf numFmtId="0" fontId="0" fillId="2" borderId="0" xfId="0" applyFill="1" applyAlignment="1">
      <alignment horizontal="right" wrapText="1"/>
    </xf>
    <xf numFmtId="164" fontId="0" fillId="4" borderId="1" xfId="0" applyNumberFormat="1" applyFill="1" applyBorder="1"/>
    <xf numFmtId="164" fontId="0" fillId="2" borderId="1" xfId="0" applyNumberFormat="1" applyFill="1" applyBorder="1"/>
    <xf numFmtId="164" fontId="0" fillId="2" borderId="0" xfId="0" applyNumberFormat="1" applyFill="1"/>
    <xf numFmtId="164" fontId="9" fillId="2" borderId="0" xfId="0" applyNumberFormat="1" applyFont="1" applyFill="1"/>
    <xf numFmtId="0" fontId="10" fillId="2" borderId="0" xfId="0" applyFont="1" applyFill="1"/>
    <xf numFmtId="164" fontId="10" fillId="2" borderId="0" xfId="0" applyNumberFormat="1" applyFont="1" applyFill="1"/>
    <xf numFmtId="10" fontId="10" fillId="2" borderId="0" xfId="0" applyNumberFormat="1" applyFont="1" applyFill="1"/>
    <xf numFmtId="0" fontId="10" fillId="2" borderId="1" xfId="0" applyFont="1" applyFill="1" applyBorder="1"/>
    <xf numFmtId="1" fontId="10" fillId="2" borderId="1" xfId="0" applyNumberFormat="1" applyFont="1" applyFill="1" applyBorder="1"/>
    <xf numFmtId="1" fontId="10" fillId="2" borderId="0" xfId="0" applyNumberFormat="1" applyFont="1" applyFill="1"/>
    <xf numFmtId="165" fontId="0" fillId="2" borderId="0" xfId="0" applyNumberFormat="1" applyFill="1"/>
    <xf numFmtId="0" fontId="11" fillId="2" borderId="0" xfId="0" applyFont="1" applyFill="1"/>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90" zoomScaleNormal="90" workbookViewId="0">
      <selection activeCell="C15" sqref="C15"/>
    </sheetView>
  </sheetViews>
  <sheetFormatPr defaultColWidth="11.5703125" defaultRowHeight="12.75"/>
  <sheetData>
    <row r="1" spans="1:1">
      <c r="A1" s="1" t="s">
        <v>0</v>
      </c>
    </row>
    <row r="3" spans="1:1">
      <c r="A3" t="s">
        <v>1</v>
      </c>
    </row>
    <row r="5" spans="1:1">
      <c r="A5" t="s">
        <v>2</v>
      </c>
    </row>
    <row r="7" spans="1:1">
      <c r="A7" t="s">
        <v>3</v>
      </c>
    </row>
    <row r="9" spans="1:1">
      <c r="A9" t="s">
        <v>4</v>
      </c>
    </row>
    <row r="10" spans="1:1">
      <c r="A10" t="s">
        <v>5</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5"/>
  <sheetViews>
    <sheetView tabSelected="1" zoomScale="90" zoomScaleNormal="90" workbookViewId="0">
      <selection activeCell="A10" sqref="A10"/>
    </sheetView>
  </sheetViews>
  <sheetFormatPr defaultColWidth="11.5703125" defaultRowHeight="12.75"/>
  <cols>
    <col min="1" max="1" width="49" style="2" customWidth="1"/>
    <col min="2" max="5" width="14.42578125" style="2" customWidth="1"/>
    <col min="6" max="6" width="9.5703125" style="2" customWidth="1"/>
    <col min="7" max="7" width="9.7109375" style="2" customWidth="1"/>
    <col min="8" max="1023" width="11.5703125" style="2"/>
  </cols>
  <sheetData>
    <row r="1" spans="1:1024">
      <c r="A1" s="3" t="s">
        <v>6</v>
      </c>
    </row>
    <row r="3" spans="1:1024" ht="35.450000000000003">
      <c r="A3" s="4"/>
      <c r="B3" s="5" t="s">
        <v>7</v>
      </c>
      <c r="C3" s="5" t="s">
        <v>8</v>
      </c>
      <c r="D3" s="5" t="s">
        <v>9</v>
      </c>
      <c r="E3" s="5" t="s">
        <v>10</v>
      </c>
    </row>
    <row r="4" spans="1:1024">
      <c r="A4" s="6" t="s">
        <v>11</v>
      </c>
      <c r="B4" s="7"/>
      <c r="C4" s="7"/>
      <c r="D4" s="7"/>
      <c r="E4" s="7"/>
    </row>
    <row r="5" spans="1:1024">
      <c r="A5" s="4" t="s">
        <v>12</v>
      </c>
      <c r="B5" s="8">
        <f>INPUTS!$E$5*INPUTS!M6</f>
        <v>3.2360246446792384</v>
      </c>
      <c r="C5" s="8">
        <f>INPUTS!$E$5*INPUTS!N6</f>
        <v>0.980606457875556</v>
      </c>
      <c r="D5" s="8">
        <f>INPUTS!$E$5*INPUTS!O6</f>
        <v>4.788024330348542E-3</v>
      </c>
      <c r="E5" s="8">
        <f>INPUTS!$E$5*INPUTS!P6</f>
        <v>13.310261714635509</v>
      </c>
    </row>
    <row r="6" spans="1:1024">
      <c r="A6" s="4" t="s">
        <v>13</v>
      </c>
      <c r="B6" s="9">
        <f>INPUTS!G5*INPUTS!$E$5</f>
        <v>67.417180097484135</v>
      </c>
      <c r="C6" s="9">
        <f>INPUTS!H5*INPUTS!$E$5</f>
        <v>163.434409645926</v>
      </c>
      <c r="D6" s="9">
        <f>INPUTS!I5*INPUTS!$E$5</f>
        <v>109.31562398056032</v>
      </c>
      <c r="E6" s="9">
        <f>INPUTS!J5*INPUTS!$E$5</f>
        <v>1072.5574754159179</v>
      </c>
    </row>
    <row r="11" spans="1:1024">
      <c r="AMJ11" s="2"/>
    </row>
    <row r="12" spans="1:1024">
      <c r="AMJ12" s="2"/>
    </row>
    <row r="13" spans="1:1024">
      <c r="AMJ13" s="2"/>
    </row>
    <row r="14" spans="1:1024">
      <c r="AMJ14" s="2"/>
    </row>
    <row r="15" spans="1:1024">
      <c r="AMJ15" s="2"/>
    </row>
    <row r="16" spans="1:1024">
      <c r="AMJ16" s="2"/>
    </row>
    <row r="17" spans="1024:1024">
      <c r="AMJ17" s="2"/>
    </row>
    <row r="18" spans="1024:1024">
      <c r="AMJ18" s="2"/>
    </row>
    <row r="19" spans="1024:1024">
      <c r="AMJ19" s="2"/>
    </row>
    <row r="20" spans="1024:1024">
      <c r="AMJ20" s="2"/>
    </row>
    <row r="21" spans="1024:1024">
      <c r="AMJ21" s="2"/>
    </row>
    <row r="22" spans="1024:1024">
      <c r="AMJ22" s="2"/>
    </row>
    <row r="23" spans="1024:1024">
      <c r="AMJ23" s="2"/>
    </row>
    <row r="24" spans="1024:1024">
      <c r="AMJ24" s="2"/>
    </row>
    <row r="25" spans="1024:1024">
      <c r="AMJ25" s="2"/>
    </row>
    <row r="26" spans="1024:1024">
      <c r="AMJ26" s="2"/>
    </row>
    <row r="27" spans="1024:1024" s="2" customFormat="1"/>
    <row r="28" spans="1024:1024" s="2" customFormat="1"/>
    <row r="29" spans="1024:1024" s="2" customFormat="1"/>
    <row r="30" spans="1024:1024" s="2" customFormat="1"/>
    <row r="31" spans="1024:1024" s="2" customFormat="1"/>
    <row r="32" spans="1024:1024">
      <c r="AMJ32" s="2"/>
    </row>
    <row r="33" spans="1:1024">
      <c r="A33" s="10"/>
      <c r="AMJ33" s="2"/>
    </row>
    <row r="34" spans="1:1024">
      <c r="AMJ34" s="2"/>
    </row>
    <row r="35" spans="1:1024">
      <c r="AMJ35" s="2"/>
    </row>
    <row r="36" spans="1:1024">
      <c r="AMJ36" s="2"/>
    </row>
    <row r="37" spans="1:1024">
      <c r="AMJ37" s="2"/>
    </row>
    <row r="38" spans="1:1024">
      <c r="B38" s="11"/>
      <c r="C38" s="11"/>
      <c r="AMJ38" s="2"/>
    </row>
    <row r="39" spans="1:1024">
      <c r="AMJ39" s="2"/>
    </row>
    <row r="40" spans="1:1024">
      <c r="AMJ40" s="2"/>
    </row>
    <row r="41" spans="1:1024">
      <c r="AMJ41" s="2"/>
    </row>
    <row r="42" spans="1:1024">
      <c r="AMJ42" s="2"/>
    </row>
    <row r="43" spans="1:1024">
      <c r="AMJ43" s="2"/>
    </row>
    <row r="44" spans="1:1024">
      <c r="AMJ44" s="2"/>
    </row>
    <row r="45" spans="1:1024">
      <c r="AMJ45" s="2"/>
    </row>
    <row r="46" spans="1:1024">
      <c r="AMJ46" s="2"/>
    </row>
    <row r="47" spans="1:1024">
      <c r="AMJ47" s="2"/>
    </row>
    <row r="48" spans="1:1024">
      <c r="AMJ48" s="2"/>
    </row>
    <row r="49" spans="1024:1024">
      <c r="AMJ49" s="2"/>
    </row>
    <row r="50" spans="1024:1024">
      <c r="AMJ50" s="2"/>
    </row>
    <row r="51" spans="1024:1024">
      <c r="AMJ51" s="2"/>
    </row>
    <row r="52" spans="1024:1024">
      <c r="AMJ52" s="2"/>
    </row>
    <row r="53" spans="1024:1024">
      <c r="AMJ53" s="2"/>
    </row>
    <row r="54" spans="1024:1024">
      <c r="AMJ54" s="2"/>
    </row>
    <row r="55" spans="1024:1024">
      <c r="AMJ55" s="2"/>
    </row>
    <row r="56" spans="1024:1024">
      <c r="AMJ56" s="2"/>
    </row>
    <row r="57" spans="1024:1024">
      <c r="AMJ57" s="2"/>
    </row>
    <row r="58" spans="1024:1024">
      <c r="AMJ58" s="2"/>
    </row>
    <row r="59" spans="1024:1024">
      <c r="AMJ59" s="2"/>
    </row>
    <row r="60" spans="1024:1024">
      <c r="AMJ60" s="2"/>
    </row>
    <row r="61" spans="1024:1024">
      <c r="AMJ61" s="2"/>
    </row>
    <row r="62" spans="1024:1024">
      <c r="AMJ62" s="2"/>
    </row>
    <row r="63" spans="1024:1024">
      <c r="AMJ63" s="2"/>
    </row>
    <row r="64" spans="1024:1024">
      <c r="AMJ64" s="2"/>
    </row>
    <row r="65" spans="1024:1024">
      <c r="AMJ65" s="2"/>
    </row>
    <row r="66" spans="1024:1024">
      <c r="AMJ66" s="2"/>
    </row>
    <row r="67" spans="1024:1024">
      <c r="AMJ67" s="2"/>
    </row>
    <row r="68" spans="1024:1024">
      <c r="AMJ68" s="2"/>
    </row>
    <row r="69" spans="1024:1024">
      <c r="AMJ69" s="2"/>
    </row>
    <row r="70" spans="1024:1024">
      <c r="AMJ70" s="2"/>
    </row>
    <row r="71" spans="1024:1024">
      <c r="AMJ71" s="2"/>
    </row>
    <row r="72" spans="1024:1024">
      <c r="AMJ72" s="2"/>
    </row>
    <row r="73" spans="1024:1024">
      <c r="AMJ73" s="2"/>
    </row>
    <row r="74" spans="1024:1024">
      <c r="AMJ74" s="2"/>
    </row>
    <row r="75" spans="1024:1024">
      <c r="AMJ75" s="2"/>
    </row>
  </sheetData>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
  <sheetViews>
    <sheetView zoomScale="90" zoomScaleNormal="90" workbookViewId="0">
      <selection activeCell="A2" sqref="A2"/>
    </sheetView>
  </sheetViews>
  <sheetFormatPr defaultColWidth="11.7109375" defaultRowHeight="12.75"/>
  <cols>
    <col min="1" max="1" width="37.7109375" style="2" customWidth="1"/>
    <col min="2" max="5" width="14.140625" style="2" customWidth="1"/>
    <col min="6" max="6" width="4.85546875" style="2" customWidth="1"/>
    <col min="7" max="10" width="14.140625" style="2" customWidth="1"/>
    <col min="11" max="11" width="3.42578125" style="2" customWidth="1"/>
    <col min="12" max="1002" width="11.5703125" style="2"/>
    <col min="1003" max="1019" width="11.5703125" style="2" customWidth="1"/>
    <col min="1020" max="1024" width="11.5703125" customWidth="1"/>
  </cols>
  <sheetData>
    <row r="1" spans="1:1024" s="3" customFormat="1">
      <c r="A1" s="3" t="str">
        <f>Basic!A1</f>
        <v>NIGERIA (ISO3 CODE = NGA)</v>
      </c>
      <c r="AMF1"/>
      <c r="AMG1"/>
      <c r="AMH1"/>
      <c r="AMI1"/>
      <c r="AMJ1"/>
    </row>
    <row r="2" spans="1:1024" s="3" customFormat="1">
      <c r="AMF2"/>
      <c r="AMG2"/>
      <c r="AMH2"/>
      <c r="AMI2"/>
      <c r="AMJ2"/>
    </row>
    <row r="3" spans="1:1024" s="12" customFormat="1">
      <c r="B3" s="12" t="s">
        <v>14</v>
      </c>
      <c r="G3" s="12" t="s">
        <v>15</v>
      </c>
      <c r="AMF3"/>
      <c r="AMG3"/>
      <c r="AMH3"/>
      <c r="AMI3"/>
      <c r="AMJ3"/>
    </row>
    <row r="4" spans="1:1024" s="14" customFormat="1" ht="35.450000000000003">
      <c r="A4" s="2"/>
      <c r="B4" s="13" t="s">
        <v>7</v>
      </c>
      <c r="C4" s="13" t="s">
        <v>8</v>
      </c>
      <c r="D4" s="13" t="s">
        <v>9</v>
      </c>
      <c r="E4" s="13" t="s">
        <v>10</v>
      </c>
      <c r="G4" s="13" t="s">
        <v>7</v>
      </c>
      <c r="H4" s="13" t="s">
        <v>8</v>
      </c>
      <c r="I4" s="13" t="s">
        <v>9</v>
      </c>
      <c r="J4" s="13" t="s">
        <v>10</v>
      </c>
      <c r="ALO4" s="2"/>
      <c r="ALP4" s="2"/>
      <c r="ALQ4" s="2"/>
      <c r="ALR4" s="2"/>
      <c r="ALS4" s="2"/>
      <c r="ALT4" s="2"/>
      <c r="ALU4" s="2"/>
      <c r="ALV4" s="2"/>
      <c r="ALW4" s="2"/>
      <c r="ALX4" s="2"/>
      <c r="ALY4" s="2"/>
      <c r="ALZ4" s="2"/>
      <c r="AMA4" s="2"/>
      <c r="AMB4" s="2"/>
      <c r="AMC4" s="2"/>
      <c r="AMD4" s="2"/>
      <c r="AME4" s="2"/>
      <c r="AMF4"/>
      <c r="AMG4"/>
      <c r="AMH4"/>
      <c r="AMI4"/>
      <c r="AMJ4"/>
    </row>
    <row r="5" spans="1:1024">
      <c r="A5" s="4" t="s">
        <v>16</v>
      </c>
      <c r="B5" s="8">
        <f>SUM(B16:B25)</f>
        <v>4.0913108482786527</v>
      </c>
      <c r="C5" s="8">
        <f>SUM(C16:C25)</f>
        <v>1.6109585301239324</v>
      </c>
      <c r="D5" s="8">
        <f>SUM(D16:D25)</f>
        <v>7.5212150517027475E-3</v>
      </c>
      <c r="E5" s="8">
        <f>SUM(E16:E25)</f>
        <v>23.616440403480482</v>
      </c>
      <c r="F5" s="15"/>
      <c r="G5" s="16">
        <f>SUM(G16:G25)</f>
        <v>85.23564267247194</v>
      </c>
      <c r="H5" s="16">
        <f>SUM(H16:H25)</f>
        <v>268.49308835398864</v>
      </c>
      <c r="I5" s="16">
        <f>SUM(I16:I25)</f>
        <v>171.71723862335043</v>
      </c>
      <c r="J5" s="16">
        <f>SUM(J16:J25)</f>
        <v>1903.042197105375</v>
      </c>
      <c r="K5" s="15"/>
    </row>
    <row r="6" spans="1:1024">
      <c r="B6" s="17"/>
      <c r="C6" s="17"/>
      <c r="D6" s="17"/>
      <c r="E6" s="17"/>
      <c r="F6" s="15"/>
      <c r="G6" s="17"/>
      <c r="H6" s="17"/>
      <c r="I6" s="17"/>
      <c r="J6" s="17"/>
      <c r="K6" s="15"/>
    </row>
    <row r="7" spans="1:1024">
      <c r="A7" s="4" t="s">
        <v>17</v>
      </c>
      <c r="B7" s="18">
        <f>SUM(B21:B25)</f>
        <v>1.6929440588364975</v>
      </c>
      <c r="C7" s="18">
        <f>SUM(C21:C25)</f>
        <v>0.2677518530040317</v>
      </c>
      <c r="D7" s="18">
        <f>SUM(D21:D25)</f>
        <v>0</v>
      </c>
      <c r="E7" s="18">
        <f>SUM(E21:E25)</f>
        <v>17.427923056540259</v>
      </c>
      <c r="G7" s="9">
        <f>SUM(G21:G25)</f>
        <v>35.269667892427037</v>
      </c>
      <c r="H7" s="9">
        <f>SUM(H21:H25)</f>
        <v>44.625308834005288</v>
      </c>
      <c r="I7" s="9">
        <f>SUM(I21:I25)</f>
        <v>0</v>
      </c>
      <c r="J7" s="9">
        <f>SUM(J21:J25)</f>
        <v>1404.363757529434</v>
      </c>
    </row>
    <row r="8" spans="1:1024">
      <c r="A8" s="4" t="s">
        <v>18</v>
      </c>
      <c r="B8" s="18">
        <f>SUM(B16:B20)</f>
        <v>2.398366789442155</v>
      </c>
      <c r="C8" s="18">
        <f>SUM(C16:C20)</f>
        <v>1.3432066771199007</v>
      </c>
      <c r="D8" s="18">
        <f>SUM(D16:D20)</f>
        <v>7.5212150517027475E-3</v>
      </c>
      <c r="E8" s="18">
        <f>SUM(E16:E20)</f>
        <v>6.1885173469402233</v>
      </c>
      <c r="G8" s="9">
        <f>SUM(G16:G20)</f>
        <v>49.965974780044903</v>
      </c>
      <c r="H8" s="9">
        <f>SUM(H16:H20)</f>
        <v>223.8677795199834</v>
      </c>
      <c r="I8" s="9">
        <f>SUM(I16:I20)</f>
        <v>171.71723862335043</v>
      </c>
      <c r="J8" s="9">
        <f>SUM(J16:J20)</f>
        <v>498.67843957594073</v>
      </c>
    </row>
    <row r="10" spans="1:1024">
      <c r="A10" s="4" t="s">
        <v>19</v>
      </c>
      <c r="B10" s="18">
        <f>B16+B21</f>
        <v>0</v>
      </c>
      <c r="C10" s="18">
        <f>C16+C21</f>
        <v>0</v>
      </c>
      <c r="D10" s="18">
        <f>D16+D21</f>
        <v>0</v>
      </c>
      <c r="E10" s="18">
        <f>E16+E21</f>
        <v>0</v>
      </c>
      <c r="F10" s="19"/>
      <c r="G10" s="9">
        <f>G16+G21</f>
        <v>0</v>
      </c>
      <c r="H10" s="9">
        <f>H16+H21</f>
        <v>0</v>
      </c>
      <c r="I10" s="9">
        <f>I16+I21</f>
        <v>0</v>
      </c>
      <c r="J10" s="9">
        <f>J16+J21</f>
        <v>0</v>
      </c>
    </row>
    <row r="11" spans="1:1024">
      <c r="A11" s="4" t="s">
        <v>20</v>
      </c>
      <c r="B11" s="18">
        <f>B17+B22</f>
        <v>0.10608768369353842</v>
      </c>
      <c r="C11" s="18">
        <f>C17+C22</f>
        <v>3.9260245118082328E-2</v>
      </c>
      <c r="D11" s="18">
        <f>D17+D22</f>
        <v>2.1983567498994896E-4</v>
      </c>
      <c r="E11" s="18">
        <f>E17+E22</f>
        <v>0.33405606659806963</v>
      </c>
      <c r="F11" s="19"/>
      <c r="G11" s="9">
        <f>G17+G22</f>
        <v>2.2101600769487173</v>
      </c>
      <c r="H11" s="9">
        <f>H17+H22</f>
        <v>6.5433741863470543</v>
      </c>
      <c r="I11" s="9">
        <f>I17+I22</f>
        <v>5.0190793376700675</v>
      </c>
      <c r="J11" s="9">
        <f>J17+J22</f>
        <v>26.91865412712578</v>
      </c>
    </row>
    <row r="12" spans="1:1024">
      <c r="A12" s="4" t="s">
        <v>21</v>
      </c>
      <c r="B12" s="18">
        <f>B18+B23</f>
        <v>1.5072309111960038</v>
      </c>
      <c r="C12" s="18">
        <f>C18+C23</f>
        <v>0.31299752564018829</v>
      </c>
      <c r="D12" s="18">
        <f>D18+D23</f>
        <v>1.4586860206153506E-3</v>
      </c>
      <c r="E12" s="18">
        <f>E18+E23</f>
        <v>5.0434195193868128</v>
      </c>
      <c r="F12" s="19"/>
      <c r="G12" s="9">
        <f>G18+G23</f>
        <v>31.400643983250077</v>
      </c>
      <c r="H12" s="9">
        <f>H18+H23</f>
        <v>52.166254273364714</v>
      </c>
      <c r="I12" s="9">
        <f>I18+I23</f>
        <v>33.303333804003444</v>
      </c>
      <c r="J12" s="9">
        <f>J18+J23</f>
        <v>406.40502967938932</v>
      </c>
    </row>
    <row r="13" spans="1:1024">
      <c r="A13" s="4" t="s">
        <v>22</v>
      </c>
      <c r="B13" s="18">
        <f>B19+B24</f>
        <v>1.2186524801085734</v>
      </c>
      <c r="C13" s="18">
        <f>C19+C24</f>
        <v>1.0008809801482121</v>
      </c>
      <c r="D13" s="18">
        <f>D19+D24</f>
        <v>4.647795239778995E-3</v>
      </c>
      <c r="E13" s="18">
        <f>E19+E24</f>
        <v>7.2583688748614046</v>
      </c>
      <c r="F13" s="19"/>
      <c r="G13" s="9">
        <f>G19+G24</f>
        <v>25.388593335595278</v>
      </c>
      <c r="H13" s="9">
        <f>H19+H24</f>
        <v>166.8134966913687</v>
      </c>
      <c r="I13" s="9">
        <f>I19+I24</f>
        <v>106.11404657029669</v>
      </c>
      <c r="J13" s="9">
        <f>J19+J24</f>
        <v>584.8884088806974</v>
      </c>
    </row>
    <row r="14" spans="1:1024">
      <c r="A14" s="4" t="s">
        <v>23</v>
      </c>
      <c r="B14" s="18">
        <f>B20+B25</f>
        <v>1.2593397732805371</v>
      </c>
      <c r="C14" s="18">
        <f>C20+C25</f>
        <v>0.25781977921744953</v>
      </c>
      <c r="D14" s="18">
        <f>D20+D25</f>
        <v>1.1948981163184534E-3</v>
      </c>
      <c r="E14" s="18">
        <f>E20+E25</f>
        <v>10.980595942634194</v>
      </c>
      <c r="F14" s="19"/>
      <c r="G14" s="9">
        <f>G20+G25</f>
        <v>26.236245276677863</v>
      </c>
      <c r="H14" s="9">
        <f>H20+H25</f>
        <v>42.969963202908261</v>
      </c>
      <c r="I14" s="9">
        <f>I20+I25</f>
        <v>27.280778911380217</v>
      </c>
      <c r="J14" s="9">
        <f>J20+J25</f>
        <v>884.83010441816225</v>
      </c>
    </row>
    <row r="16" spans="1:1024">
      <c r="A16" s="4" t="s">
        <v>24</v>
      </c>
      <c r="B16" s="20">
        <f>INPUTS!$E25*INPUTS!M25</f>
        <v>0</v>
      </c>
      <c r="C16" s="20">
        <f>INPUTS!$E25*INPUTS!N25</f>
        <v>0</v>
      </c>
      <c r="D16" s="20">
        <f>INPUTS!$E25*INPUTS!O25</f>
        <v>0</v>
      </c>
      <c r="E16" s="20">
        <f>INPUTS!$E25*INPUTS!P25</f>
        <v>0</v>
      </c>
      <c r="G16" s="21">
        <f>INPUTS!$E25*INPUTS!G25</f>
        <v>0</v>
      </c>
      <c r="H16" s="21">
        <f>INPUTS!$E25*INPUTS!H25</f>
        <v>0</v>
      </c>
      <c r="I16" s="21">
        <f>INPUTS!$E25*INPUTS!I25</f>
        <v>0</v>
      </c>
      <c r="J16" s="21">
        <f>INPUTS!$E25*INPUTS!J25</f>
        <v>0</v>
      </c>
    </row>
    <row r="17" spans="1:10">
      <c r="A17" s="4" t="s">
        <v>25</v>
      </c>
      <c r="B17" s="20">
        <f>INPUTS!$E26*INPUTS!M26</f>
        <v>0.10608768369353842</v>
      </c>
      <c r="C17" s="20">
        <f>INPUTS!$E26*INPUTS!N26</f>
        <v>3.9260245118082328E-2</v>
      </c>
      <c r="D17" s="20">
        <f>INPUTS!$E26*INPUTS!O26</f>
        <v>2.1983567498994896E-4</v>
      </c>
      <c r="E17" s="20">
        <f>INPUTS!$E26*INPUTS!P26</f>
        <v>0.33405606659806963</v>
      </c>
      <c r="G17" s="21">
        <f>INPUTS!$E26*INPUTS!G26</f>
        <v>2.2101600769487173</v>
      </c>
      <c r="H17" s="21">
        <f>INPUTS!$E26*INPUTS!H26</f>
        <v>6.5433741863470543</v>
      </c>
      <c r="I17" s="21">
        <f>INPUTS!$E26*INPUTS!I26</f>
        <v>5.0190793376700675</v>
      </c>
      <c r="J17" s="21">
        <f>INPUTS!$E26*INPUTS!J26</f>
        <v>26.91865412712578</v>
      </c>
    </row>
    <row r="18" spans="1:10">
      <c r="A18" s="4" t="s">
        <v>26</v>
      </c>
      <c r="B18" s="20">
        <f>INPUTS!$E27*INPUTS!M27</f>
        <v>0.87312786397171405</v>
      </c>
      <c r="C18" s="20">
        <f>INPUTS!$E27*INPUTS!N27</f>
        <v>0.26050535574945693</v>
      </c>
      <c r="D18" s="20">
        <f>INPUTS!$E27*INPUTS!O27</f>
        <v>1.4586860206153506E-3</v>
      </c>
      <c r="E18" s="20">
        <f>INPUTS!$E27*INPUTS!P27</f>
        <v>2.3510999146103342</v>
      </c>
      <c r="G18" s="21">
        <f>INPUTS!$E27*INPUTS!G27</f>
        <v>18.190163832744041</v>
      </c>
      <c r="H18" s="21">
        <f>INPUTS!$E27*INPUTS!H27</f>
        <v>43.417559291576154</v>
      </c>
      <c r="I18" s="21">
        <f>INPUTS!$E27*INPUTS!I27</f>
        <v>33.303333804003444</v>
      </c>
      <c r="J18" s="21">
        <f>INPUTS!$E27*INPUTS!J27</f>
        <v>189.45456091913479</v>
      </c>
    </row>
    <row r="19" spans="1:10">
      <c r="A19" s="4" t="s">
        <v>27</v>
      </c>
      <c r="B19" s="20">
        <f>INPUTS!$E28*INPUTS!M28</f>
        <v>0.69965557717774907</v>
      </c>
      <c r="C19" s="20">
        <f>INPUTS!$E28*INPUTS!N28</f>
        <v>0.83004535265134827</v>
      </c>
      <c r="D19" s="20">
        <f>INPUTS!$E28*INPUTS!O28</f>
        <v>4.647795239778995E-3</v>
      </c>
      <c r="E19" s="20">
        <f>INPUTS!$E28*INPUTS!P28</f>
        <v>2.9481504808337897</v>
      </c>
      <c r="G19" s="21">
        <f>INPUTS!$E28*INPUTS!G28</f>
        <v>14.576157857869772</v>
      </c>
      <c r="H19" s="21">
        <f>INPUTS!$E28*INPUTS!H28</f>
        <v>138.34089210855805</v>
      </c>
      <c r="I19" s="21">
        <f>INPUTS!$E28*INPUTS!I28</f>
        <v>106.11404657029669</v>
      </c>
      <c r="J19" s="21">
        <f>INPUTS!$E28*INPUTS!J28</f>
        <v>237.56563955406079</v>
      </c>
    </row>
    <row r="20" spans="1:10">
      <c r="A20" s="4" t="s">
        <v>28</v>
      </c>
      <c r="B20" s="20">
        <f>INPUTS!$E29*INPUTS!M29</f>
        <v>0.71949566459915359</v>
      </c>
      <c r="C20" s="20">
        <f>INPUTS!$E29*INPUTS!N29</f>
        <v>0.21339572360101303</v>
      </c>
      <c r="D20" s="20">
        <f>INPUTS!$E29*INPUTS!O29</f>
        <v>1.1948981163184534E-3</v>
      </c>
      <c r="E20" s="20">
        <f>INPUTS!$E29*INPUTS!P29</f>
        <v>0.55521088489802894</v>
      </c>
      <c r="G20" s="21">
        <f>INPUTS!$E29*INPUTS!G29</f>
        <v>14.989493012482368</v>
      </c>
      <c r="H20" s="21">
        <f>INPUTS!$E29*INPUTS!H29</f>
        <v>35.565953933502172</v>
      </c>
      <c r="I20" s="21">
        <f>INPUTS!$E29*INPUTS!I29</f>
        <v>27.280778911380217</v>
      </c>
      <c r="J20" s="21">
        <f>INPUTS!$E29*INPUTS!J29</f>
        <v>44.739584975619316</v>
      </c>
    </row>
    <row r="21" spans="1:10">
      <c r="A21" s="4" t="s">
        <v>29</v>
      </c>
      <c r="B21" s="20">
        <f>INPUTS!$E32*INPUTS!M32</f>
        <v>0</v>
      </c>
      <c r="C21" s="20">
        <f>INPUTS!$E32*INPUTS!N32</f>
        <v>0</v>
      </c>
      <c r="D21" s="20">
        <f>INPUTS!$E32*INPUTS!O32</f>
        <v>0</v>
      </c>
      <c r="E21" s="20">
        <f>INPUTS!$E32*INPUTS!P32</f>
        <v>0</v>
      </c>
      <c r="G21" s="21">
        <f>INPUTS!$E32*INPUTS!G32</f>
        <v>0</v>
      </c>
      <c r="H21" s="21">
        <f>INPUTS!$E32*INPUTS!H32</f>
        <v>0</v>
      </c>
      <c r="I21" s="21">
        <f>INPUTS!$E32*INPUTS!I32</f>
        <v>0</v>
      </c>
      <c r="J21" s="21">
        <f>INPUTS!$E32*INPUTS!J32</f>
        <v>0</v>
      </c>
    </row>
    <row r="22" spans="1:10">
      <c r="A22" s="4" t="s">
        <v>30</v>
      </c>
      <c r="B22" s="20">
        <f>INPUTS!$E33*INPUTS!M33</f>
        <v>0</v>
      </c>
      <c r="C22" s="20">
        <f>INPUTS!$E33*INPUTS!N33</f>
        <v>0</v>
      </c>
      <c r="D22" s="20">
        <f>INPUTS!$E33*INPUTS!O33</f>
        <v>0</v>
      </c>
      <c r="E22" s="20">
        <f>INPUTS!$E33*INPUTS!P33</f>
        <v>0</v>
      </c>
      <c r="G22" s="21">
        <f>INPUTS!$E33*INPUTS!G33</f>
        <v>0</v>
      </c>
      <c r="H22" s="21">
        <f>INPUTS!$E33*INPUTS!H33</f>
        <v>0</v>
      </c>
      <c r="I22" s="21">
        <f>INPUTS!$E33*INPUTS!I33</f>
        <v>0</v>
      </c>
      <c r="J22" s="21">
        <f>INPUTS!$E33*INPUTS!J33</f>
        <v>0</v>
      </c>
    </row>
    <row r="23" spans="1:10">
      <c r="A23" s="4" t="s">
        <v>31</v>
      </c>
      <c r="B23" s="20">
        <f>INPUTS!$E34*INPUTS!M34</f>
        <v>0.63410304722428967</v>
      </c>
      <c r="C23" s="20">
        <f>INPUTS!$E34*INPUTS!N34</f>
        <v>5.2492169890731348E-2</v>
      </c>
      <c r="D23" s="20">
        <f>INPUTS!$E34*INPUTS!O34</f>
        <v>0</v>
      </c>
      <c r="E23" s="20">
        <f>INPUTS!$E34*INPUTS!P34</f>
        <v>2.692319604776479</v>
      </c>
      <c r="G23" s="21">
        <f>INPUTS!$E34*INPUTS!G34</f>
        <v>13.210480150506037</v>
      </c>
      <c r="H23" s="21">
        <f>INPUTS!$E34*INPUTS!H34</f>
        <v>8.7486949817885584</v>
      </c>
      <c r="I23" s="21">
        <f>INPUTS!$E34*INPUTS!I34</f>
        <v>0</v>
      </c>
      <c r="J23" s="21">
        <f>INPUTS!$E34*INPUTS!J34</f>
        <v>216.95046876025452</v>
      </c>
    </row>
    <row r="24" spans="1:10">
      <c r="A24" s="4" t="s">
        <v>32</v>
      </c>
      <c r="B24" s="20">
        <f>INPUTS!$E35*INPUTS!M35</f>
        <v>0.51899690293082423</v>
      </c>
      <c r="C24" s="20">
        <f>INPUTS!$E35*INPUTS!N35</f>
        <v>0.17083562749686385</v>
      </c>
      <c r="D24" s="20">
        <f>INPUTS!$E35*INPUTS!O35</f>
        <v>0</v>
      </c>
      <c r="E24" s="20">
        <f>INPUTS!$E35*INPUTS!P35</f>
        <v>4.3102183940276149</v>
      </c>
      <c r="G24" s="21">
        <f>INPUTS!$E35*INPUTS!G35</f>
        <v>10.812435477725506</v>
      </c>
      <c r="H24" s="21">
        <f>INPUTS!$E35*INPUTS!H35</f>
        <v>28.472604582810639</v>
      </c>
      <c r="I24" s="21">
        <f>INPUTS!$E35*INPUTS!I35</f>
        <v>0</v>
      </c>
      <c r="J24" s="21">
        <f>INPUTS!$E35*INPUTS!J35</f>
        <v>347.3227693266366</v>
      </c>
    </row>
    <row r="25" spans="1:10">
      <c r="A25" s="4" t="s">
        <v>33</v>
      </c>
      <c r="B25" s="20">
        <f>INPUTS!$E36*INPUTS!M36</f>
        <v>0.53984410868138366</v>
      </c>
      <c r="C25" s="20">
        <f>INPUTS!$E36*INPUTS!N36</f>
        <v>4.4424055616436517E-2</v>
      </c>
      <c r="D25" s="20">
        <f>INPUTS!$E36*INPUTS!O36</f>
        <v>0</v>
      </c>
      <c r="E25" s="20">
        <f>INPUTS!$E36*INPUTS!P36</f>
        <v>10.425385057736165</v>
      </c>
      <c r="G25" s="21">
        <f>INPUTS!$E36*INPUTS!G36</f>
        <v>11.246752264195493</v>
      </c>
      <c r="H25" s="21">
        <f>INPUTS!$E36*INPUTS!H36</f>
        <v>7.4040092694060862</v>
      </c>
      <c r="I25" s="21">
        <f>INPUTS!$E36*INPUTS!I36</f>
        <v>0</v>
      </c>
      <c r="J25" s="21">
        <f>INPUTS!$E36*INPUTS!J36</f>
        <v>840.09051944254293</v>
      </c>
    </row>
    <row r="26" spans="1:10">
      <c r="B26" s="22"/>
      <c r="C26" s="22"/>
      <c r="D26" s="22"/>
      <c r="E26" s="22"/>
      <c r="G26" s="22"/>
      <c r="H26" s="22"/>
      <c r="I26" s="22"/>
      <c r="J26" s="22"/>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8"/>
  <sheetViews>
    <sheetView zoomScale="90" zoomScaleNormal="90" workbookViewId="0">
      <selection activeCell="D1" sqref="D1"/>
    </sheetView>
  </sheetViews>
  <sheetFormatPr defaultColWidth="11.5703125" defaultRowHeight="12.75"/>
  <cols>
    <col min="1" max="1" width="22.42578125" style="2" customWidth="1"/>
    <col min="2" max="2" width="11.7109375" style="2" customWidth="1"/>
    <col min="3" max="3" width="4" style="2" customWidth="1"/>
    <col min="4" max="5" width="10" style="2" customWidth="1"/>
    <col min="6" max="6" width="4" style="2" customWidth="1"/>
    <col min="7" max="9" width="10" style="2" customWidth="1"/>
    <col min="10" max="10" width="11.140625" style="2" customWidth="1"/>
    <col min="11" max="11" width="4" style="2" customWidth="1"/>
    <col min="12" max="12" width="17.5703125" style="2" customWidth="1"/>
    <col min="13" max="16" width="11.5703125" style="2" customWidth="1"/>
    <col min="17" max="17" width="17.5703125" style="2" customWidth="1"/>
    <col min="18" max="26" width="11.5703125" style="2"/>
  </cols>
  <sheetData>
    <row r="1" spans="1:1024" s="2" customFormat="1">
      <c r="A1" s="3" t="str">
        <f>Basic!A1</f>
        <v>NIGERIA (ISO3 CODE = NGA)</v>
      </c>
      <c r="ALZ1"/>
      <c r="AMA1"/>
      <c r="AMB1"/>
      <c r="AMC1"/>
      <c r="AMD1"/>
      <c r="AME1"/>
      <c r="AMF1"/>
      <c r="AMG1"/>
      <c r="AMH1"/>
      <c r="AMI1"/>
      <c r="AMJ1"/>
    </row>
    <row r="2" spans="1:1024" s="2" customFormat="1">
      <c r="A2" s="3"/>
      <c r="ALZ2"/>
      <c r="AMA2"/>
      <c r="AMB2"/>
      <c r="AMC2"/>
      <c r="AMD2"/>
      <c r="AME2"/>
      <c r="AMF2"/>
      <c r="AMG2"/>
      <c r="AMH2"/>
      <c r="AMI2"/>
      <c r="AMJ2"/>
    </row>
    <row r="3" spans="1:1024" s="2" customFormat="1">
      <c r="A3" s="23"/>
      <c r="B3" s="23"/>
      <c r="C3" s="23"/>
      <c r="D3" s="24" t="s">
        <v>34</v>
      </c>
      <c r="E3" s="15"/>
      <c r="F3" s="15"/>
      <c r="G3" s="23" t="s">
        <v>35</v>
      </c>
      <c r="H3" s="23"/>
      <c r="I3" s="23"/>
      <c r="J3" s="23"/>
      <c r="M3" s="15" t="s">
        <v>36</v>
      </c>
      <c r="ALZ3"/>
      <c r="AMA3"/>
      <c r="AMB3"/>
      <c r="AMC3"/>
      <c r="AMD3"/>
      <c r="AME3"/>
      <c r="AMF3"/>
      <c r="AMG3"/>
      <c r="AMH3"/>
      <c r="AMI3"/>
      <c r="AMJ3"/>
    </row>
    <row r="4" spans="1:1024" s="24" customFormat="1" ht="47.45">
      <c r="A4" s="14"/>
      <c r="B4" s="25" t="s">
        <v>37</v>
      </c>
      <c r="C4" s="26"/>
      <c r="D4" s="25" t="s">
        <v>38</v>
      </c>
      <c r="E4" s="25" t="s">
        <v>39</v>
      </c>
      <c r="F4" s="25"/>
      <c r="G4" s="14" t="s">
        <v>40</v>
      </c>
      <c r="H4" s="14" t="s">
        <v>41</v>
      </c>
      <c r="I4" s="14" t="s">
        <v>42</v>
      </c>
      <c r="J4" s="14" t="s">
        <v>43</v>
      </c>
      <c r="M4" s="14" t="s">
        <v>7</v>
      </c>
      <c r="N4" s="14" t="s">
        <v>8</v>
      </c>
      <c r="O4" s="14" t="s">
        <v>9</v>
      </c>
      <c r="P4" s="14" t="s">
        <v>44</v>
      </c>
      <c r="ALZ4"/>
      <c r="AMA4"/>
      <c r="AMB4"/>
      <c r="AMC4"/>
      <c r="AMD4"/>
      <c r="AME4"/>
      <c r="AMF4"/>
      <c r="AMG4"/>
      <c r="AMH4"/>
      <c r="AMI4"/>
      <c r="AMJ4"/>
    </row>
    <row r="5" spans="1:1024">
      <c r="A5" s="15" t="s">
        <v>45</v>
      </c>
      <c r="B5" s="27">
        <v>206139587</v>
      </c>
      <c r="C5" s="22"/>
      <c r="D5" s="27">
        <v>186434</v>
      </c>
      <c r="E5" s="28">
        <f>D5/B5</f>
        <v>9.0440658542699027E-4</v>
      </c>
      <c r="F5" s="29"/>
      <c r="G5" s="27">
        <v>74543</v>
      </c>
      <c r="H5" s="27">
        <v>180709</v>
      </c>
      <c r="I5" s="27">
        <v>120870</v>
      </c>
      <c r="J5" s="27">
        <v>1185924</v>
      </c>
      <c r="L5" s="4" t="s">
        <v>46</v>
      </c>
      <c r="M5" s="30">
        <v>4.8000000000000001E-2</v>
      </c>
      <c r="N5" s="30">
        <v>6.0000000000000001E-3</v>
      </c>
      <c r="O5" s="30">
        <v>4.3800000000000001E-5</v>
      </c>
      <c r="P5" s="31">
        <f>((G5*M5)+(H5*N5)+(I5*O5))/(G5+H5+I5)</f>
        <v>1.2409835388517556E-2</v>
      </c>
    </row>
    <row r="6" spans="1:1024" s="2" customFormat="1">
      <c r="L6" s="4" t="s">
        <v>47</v>
      </c>
      <c r="M6" s="9">
        <f>M5*G5</f>
        <v>3578.0639999999999</v>
      </c>
      <c r="N6" s="9">
        <f>N5*H5</f>
        <v>1084.2540000000001</v>
      </c>
      <c r="O6" s="9">
        <f>O5*I5</f>
        <v>5.2941060000000002</v>
      </c>
      <c r="P6" s="9">
        <f>P5*J5</f>
        <v>14717.121623292294</v>
      </c>
      <c r="ALZ6"/>
      <c r="AMA6"/>
      <c r="AMB6"/>
      <c r="AMC6"/>
      <c r="AMD6"/>
      <c r="AME6"/>
      <c r="AMF6"/>
      <c r="AMG6"/>
      <c r="AMH6"/>
      <c r="AMI6"/>
      <c r="AMJ6"/>
    </row>
    <row r="7" spans="1:1024">
      <c r="A7" s="15" t="s">
        <v>48</v>
      </c>
    </row>
    <row r="8" spans="1:1024">
      <c r="A8" s="4" t="s">
        <v>49</v>
      </c>
      <c r="B8" s="31">
        <f>B24/$B$5</f>
        <v>0.21257781020003694</v>
      </c>
      <c r="D8" s="30">
        <v>0</v>
      </c>
      <c r="E8" s="32"/>
      <c r="G8" s="27"/>
      <c r="H8" s="27"/>
      <c r="I8" s="27"/>
      <c r="J8" s="27"/>
    </row>
    <row r="9" spans="1:1024">
      <c r="A9" s="4" t="s">
        <v>50</v>
      </c>
      <c r="B9" s="31">
        <f>B25/$B$5</f>
        <v>9.5358961789323848E-2</v>
      </c>
      <c r="C9" s="33"/>
      <c r="D9" s="30">
        <v>0</v>
      </c>
      <c r="E9" s="32"/>
      <c r="F9" s="32"/>
      <c r="G9" s="30">
        <v>4.5779999999999996E-3</v>
      </c>
      <c r="H9" s="30">
        <v>1.5711699999999999E-2</v>
      </c>
      <c r="I9" s="30">
        <v>1.8018006653441099E-2</v>
      </c>
      <c r="J9" s="30">
        <v>6.3778199999999993E-2</v>
      </c>
    </row>
    <row r="10" spans="1:1024">
      <c r="A10" s="4" t="s">
        <v>51</v>
      </c>
      <c r="B10" s="31">
        <f>B26/$B$5</f>
        <v>0.11705581325337573</v>
      </c>
      <c r="C10" s="33"/>
      <c r="D10" s="30">
        <v>8.9039552871257397E-3</v>
      </c>
      <c r="E10" s="32"/>
      <c r="F10" s="32"/>
      <c r="G10" s="30">
        <v>0.43098599999999998</v>
      </c>
      <c r="H10" s="30">
        <v>0.52634230000000004</v>
      </c>
      <c r="I10" s="30">
        <v>0.60360362426647096</v>
      </c>
      <c r="J10" s="30">
        <v>0.32994593669431299</v>
      </c>
    </row>
    <row r="11" spans="1:1024">
      <c r="A11" s="4" t="s">
        <v>52</v>
      </c>
      <c r="B11" s="31">
        <f>B27/$B$5</f>
        <v>3.2827125049008657E-2</v>
      </c>
      <c r="C11" s="33"/>
      <c r="D11" s="30">
        <v>5.5504897175407901E-2</v>
      </c>
      <c r="E11" s="32"/>
      <c r="F11" s="32"/>
      <c r="G11" s="30">
        <v>0.159576</v>
      </c>
      <c r="H11" s="30">
        <v>0.15711710000000001</v>
      </c>
      <c r="I11" s="30">
        <v>0.18018018121332399</v>
      </c>
      <c r="J11" s="30">
        <v>0.10446866330568701</v>
      </c>
    </row>
    <row r="12" spans="1:1024">
      <c r="A12" s="4" t="s">
        <v>53</v>
      </c>
      <c r="B12" s="31">
        <f>B28/$B$5</f>
        <v>2.0949013543914784E-2</v>
      </c>
      <c r="C12" s="33"/>
      <c r="D12" s="30">
        <v>0.115426907109218</v>
      </c>
      <c r="E12" s="32"/>
      <c r="F12" s="32"/>
      <c r="G12" s="30">
        <v>3.9239999999999997E-2</v>
      </c>
      <c r="H12" s="30">
        <v>0.1536256</v>
      </c>
      <c r="I12" s="30">
        <v>0.17617616699267999</v>
      </c>
      <c r="J12" s="30">
        <v>4.0199400000000003E-2</v>
      </c>
    </row>
    <row r="13" spans="1:1024">
      <c r="A13" s="4" t="s">
        <v>54</v>
      </c>
      <c r="B13" s="31">
        <f>B29/$B$5</f>
        <v>6.6433236814430995E-3</v>
      </c>
      <c r="C13" s="33"/>
      <c r="D13" s="30">
        <v>7.5284014718345393E-2</v>
      </c>
      <c r="E13" s="32"/>
      <c r="F13" s="32"/>
      <c r="G13" s="30">
        <v>1.9619999999999999E-2</v>
      </c>
      <c r="H13" s="30">
        <v>1.92032E-2</v>
      </c>
      <c r="I13" s="30">
        <v>2.2022020874084999E-2</v>
      </c>
      <c r="J13" s="30">
        <v>3.6809E-3</v>
      </c>
    </row>
    <row r="14" spans="1:1024">
      <c r="A14" s="4" t="s">
        <v>55</v>
      </c>
      <c r="B14" s="31">
        <f>B30/$B$5</f>
        <v>7.7971971487456214E-3</v>
      </c>
      <c r="C14" s="33"/>
      <c r="D14" s="30">
        <v>0.178164926998294</v>
      </c>
      <c r="E14" s="32"/>
      <c r="F14" s="32"/>
      <c r="G14" s="30"/>
      <c r="H14" s="30"/>
      <c r="I14" s="30"/>
      <c r="J14" s="30"/>
    </row>
    <row r="15" spans="1:1024">
      <c r="A15" s="4" t="s">
        <v>56</v>
      </c>
      <c r="B15" s="31">
        <f>B31/$B$5</f>
        <v>0.22229831090134083</v>
      </c>
      <c r="C15" s="33"/>
      <c r="D15" s="30">
        <v>0</v>
      </c>
      <c r="E15" s="32"/>
      <c r="F15" s="32"/>
      <c r="G15" s="30"/>
      <c r="H15" s="30"/>
      <c r="I15" s="30"/>
      <c r="J15" s="30"/>
    </row>
    <row r="16" spans="1:1024">
      <c r="A16" s="4" t="s">
        <v>57</v>
      </c>
      <c r="B16" s="31">
        <f>B32/$B$5</f>
        <v>9.8582539607009106E-2</v>
      </c>
      <c r="C16" s="33"/>
      <c r="D16" s="30">
        <v>0</v>
      </c>
      <c r="E16" s="32"/>
      <c r="F16" s="32"/>
      <c r="G16" s="30">
        <v>2.4220000000000001E-3</v>
      </c>
      <c r="H16" s="30">
        <v>2.3062999999999998E-3</v>
      </c>
      <c r="I16" s="30">
        <v>0</v>
      </c>
      <c r="J16" s="30">
        <v>2.2215599999999999E-2</v>
      </c>
    </row>
    <row r="17" spans="1:16">
      <c r="A17" s="4" t="s">
        <v>58</v>
      </c>
      <c r="B17" s="31">
        <f>B33/$B$5</f>
        <v>0.12033448480713217</v>
      </c>
      <c r="C17" s="33"/>
      <c r="D17" s="30">
        <v>0</v>
      </c>
      <c r="E17" s="32"/>
      <c r="F17" s="32"/>
      <c r="G17" s="30">
        <v>0.22801399999999999</v>
      </c>
      <c r="H17" s="30">
        <v>7.7261300000000005E-2</v>
      </c>
      <c r="I17" s="30">
        <v>0</v>
      </c>
      <c r="J17" s="30">
        <v>0.25791099980740601</v>
      </c>
    </row>
    <row r="18" spans="1:16">
      <c r="A18" s="4" t="s">
        <v>59</v>
      </c>
      <c r="B18" s="31">
        <f>B34/$B$5</f>
        <v>3.2770595392722895E-2</v>
      </c>
      <c r="C18" s="33"/>
      <c r="D18" s="30">
        <v>7.6061769848847299E-2</v>
      </c>
      <c r="E18" s="32"/>
      <c r="F18" s="32"/>
      <c r="G18" s="30">
        <v>8.4423999999999999E-2</v>
      </c>
      <c r="H18" s="30">
        <v>2.30631E-2</v>
      </c>
      <c r="I18" s="30">
        <v>0</v>
      </c>
      <c r="J18" s="30">
        <v>8.7148100192594002E-2</v>
      </c>
    </row>
    <row r="19" spans="1:16">
      <c r="A19" s="4" t="s">
        <v>60</v>
      </c>
      <c r="B19" s="31">
        <f>B35/$B$5</f>
        <v>1.9864714291874468E-2</v>
      </c>
      <c r="C19" s="33"/>
      <c r="D19" s="30">
        <v>0.15346449681925001</v>
      </c>
      <c r="E19" s="32"/>
      <c r="F19" s="32"/>
      <c r="G19" s="30">
        <v>2.0760000000000001E-2</v>
      </c>
      <c r="H19" s="30">
        <v>2.2550600000000001E-2</v>
      </c>
      <c r="I19" s="30">
        <v>0</v>
      </c>
      <c r="J19" s="30">
        <v>4.1916700000000001E-2</v>
      </c>
    </row>
    <row r="20" spans="1:16">
      <c r="A20" s="4" t="s">
        <v>61</v>
      </c>
      <c r="B20" s="31">
        <f>B36/$B$5</f>
        <v>5.9787206229340124E-3</v>
      </c>
      <c r="C20" s="33"/>
      <c r="D20" s="30">
        <v>9.6087623502150901E-2</v>
      </c>
      <c r="E20" s="32"/>
      <c r="F20" s="32"/>
      <c r="G20" s="30">
        <v>1.038E-2</v>
      </c>
      <c r="H20" s="30">
        <v>2.8188000000000002E-3</v>
      </c>
      <c r="I20" s="30">
        <v>0</v>
      </c>
      <c r="J20" s="30">
        <v>4.8735599999999997E-2</v>
      </c>
    </row>
    <row r="21" spans="1:16">
      <c r="A21" s="4" t="s">
        <v>62</v>
      </c>
      <c r="B21" s="31">
        <f>B37/$B$5</f>
        <v>6.9613897111378224E-3</v>
      </c>
      <c r="C21" s="33"/>
      <c r="D21" s="30">
        <v>0.24632309557269599</v>
      </c>
      <c r="E21" s="32"/>
      <c r="F21" s="32"/>
      <c r="G21" s="30"/>
      <c r="H21" s="30"/>
      <c r="I21" s="30"/>
      <c r="J21" s="30"/>
    </row>
    <row r="22" spans="1:16">
      <c r="A22" s="34"/>
      <c r="B22" s="35"/>
      <c r="C22" s="35"/>
      <c r="D22" s="36"/>
      <c r="F22" s="36"/>
      <c r="G22" s="35"/>
      <c r="H22" s="35"/>
      <c r="I22" s="35"/>
      <c r="J22" s="35"/>
    </row>
    <row r="23" spans="1:16">
      <c r="A23" s="15" t="s">
        <v>63</v>
      </c>
    </row>
    <row r="24" spans="1:16">
      <c r="A24" s="4" t="s">
        <v>49</v>
      </c>
      <c r="B24" s="27">
        <v>43820702</v>
      </c>
      <c r="D24" s="9">
        <f>D$5*D8</f>
        <v>0</v>
      </c>
      <c r="E24" s="28">
        <f>($D24/$B24)</f>
        <v>0</v>
      </c>
    </row>
    <row r="25" spans="1:16">
      <c r="A25" s="4" t="s">
        <v>50</v>
      </c>
      <c r="B25" s="27">
        <v>19657257</v>
      </c>
      <c r="C25" s="19"/>
      <c r="D25" s="9">
        <f>D$5*D9</f>
        <v>0</v>
      </c>
      <c r="E25" s="28">
        <f>($D25/$B25)</f>
        <v>0</v>
      </c>
      <c r="G25" s="9">
        <f>G$5*G9</f>
        <v>341.25785399999995</v>
      </c>
      <c r="H25" s="9">
        <f>H$5*H9</f>
        <v>2839.2455952999999</v>
      </c>
      <c r="I25" s="9">
        <f>I$5*I9</f>
        <v>2177.8364642014258</v>
      </c>
      <c r="J25" s="9">
        <f>J$5*J9</f>
        <v>75636.098056799994</v>
      </c>
      <c r="M25" s="9">
        <f>M$5*G25</f>
        <v>16.380376991999999</v>
      </c>
      <c r="N25" s="9">
        <f>N$5*H25</f>
        <v>17.035473571800001</v>
      </c>
      <c r="O25" s="9">
        <f>O$5*I25</f>
        <v>9.538923713202245E-2</v>
      </c>
      <c r="P25" s="9">
        <f>P$5*J25</f>
        <v>938.6315263146605</v>
      </c>
    </row>
    <row r="26" spans="1:16">
      <c r="A26" s="4" t="s">
        <v>51</v>
      </c>
      <c r="B26" s="27">
        <v>24129837</v>
      </c>
      <c r="C26" s="19"/>
      <c r="D26" s="9">
        <f>D$5*D10</f>
        <v>1660.0000000000002</v>
      </c>
      <c r="E26" s="28">
        <f>($D26/$B26)</f>
        <v>6.8794497037008589E-5</v>
      </c>
      <c r="G26" s="9">
        <f>G$5*G10</f>
        <v>32126.989397999998</v>
      </c>
      <c r="H26" s="9">
        <f>H$5*H10</f>
        <v>95114.790690700014</v>
      </c>
      <c r="I26" s="9">
        <f>I$5*I10</f>
        <v>72957.570065088352</v>
      </c>
      <c r="J26" s="9">
        <f>J$5*J10</f>
        <v>391290.80502826645</v>
      </c>
      <c r="M26" s="9">
        <f>M$5*G26</f>
        <v>1542.0954911039998</v>
      </c>
      <c r="N26" s="9">
        <f>N$5*H26</f>
        <v>570.68874414420009</v>
      </c>
      <c r="O26" s="9">
        <f>O$5*I26</f>
        <v>3.1955415688508699</v>
      </c>
      <c r="P26" s="9">
        <f>P$5*J26</f>
        <v>4855.8544794413037</v>
      </c>
    </row>
    <row r="27" spans="1:16">
      <c r="A27" s="4" t="s">
        <v>52</v>
      </c>
      <c r="B27" s="27">
        <v>6766970</v>
      </c>
      <c r="C27" s="19"/>
      <c r="D27" s="9">
        <f>D$5*D11</f>
        <v>10347.999999999996</v>
      </c>
      <c r="E27" s="28">
        <f>($D27/$B27)</f>
        <v>1.5291925337337089E-3</v>
      </c>
      <c r="G27" s="9">
        <f>G$5*G11</f>
        <v>11895.273767999999</v>
      </c>
      <c r="H27" s="9">
        <f>H$5*H11</f>
        <v>28392.474023900002</v>
      </c>
      <c r="I27" s="9">
        <f>I$5*I11</f>
        <v>21778.378503254469</v>
      </c>
      <c r="J27" s="9">
        <f>J$5*J11</f>
        <v>123891.89506213355</v>
      </c>
      <c r="M27" s="9">
        <f>M$5*G27</f>
        <v>570.97314086400002</v>
      </c>
      <c r="N27" s="9">
        <f>N$5*H27</f>
        <v>170.35484414340002</v>
      </c>
      <c r="O27" s="9">
        <f>O$5*I27</f>
        <v>0.95389297844254572</v>
      </c>
      <c r="P27" s="9">
        <f>P$5*J27</f>
        <v>1537.4780236925685</v>
      </c>
    </row>
    <row r="28" spans="1:16">
      <c r="A28" s="4" t="s">
        <v>53</v>
      </c>
      <c r="B28" s="27">
        <v>4318421</v>
      </c>
      <c r="C28" s="19"/>
      <c r="D28" s="9">
        <f>D$5*D12</f>
        <v>21519.499999999949</v>
      </c>
      <c r="E28" s="28">
        <f>($D28/$B28)</f>
        <v>4.9831871417816715E-3</v>
      </c>
      <c r="G28" s="9">
        <f>G$5*G12</f>
        <v>2925.0673199999997</v>
      </c>
      <c r="H28" s="9">
        <f>H$5*H12</f>
        <v>27761.528550399998</v>
      </c>
      <c r="I28" s="9">
        <f>I$5*I12</f>
        <v>21294.413304405229</v>
      </c>
      <c r="J28" s="9">
        <f>J$5*J12</f>
        <v>47673.433245600005</v>
      </c>
      <c r="M28" s="9">
        <f>M$5*G28</f>
        <v>140.40323135999998</v>
      </c>
      <c r="N28" s="9">
        <f>N$5*H28</f>
        <v>166.56917130240001</v>
      </c>
      <c r="O28" s="9">
        <f>O$5*I28</f>
        <v>0.93269530273294898</v>
      </c>
      <c r="P28" s="9">
        <f>P$5*J28</f>
        <v>591.61945898337626</v>
      </c>
    </row>
    <row r="29" spans="1:16">
      <c r="A29" s="4" t="s">
        <v>54</v>
      </c>
      <c r="B29" s="27">
        <v>1369452</v>
      </c>
      <c r="C29" s="19"/>
      <c r="D29" s="9">
        <f>D$5*D13</f>
        <v>14035.500000000005</v>
      </c>
      <c r="E29" s="28">
        <f>($D29/$B29)</f>
        <v>1.0248990106991705E-2</v>
      </c>
      <c r="G29" s="9">
        <f>G$5*G13</f>
        <v>1462.5336599999998</v>
      </c>
      <c r="H29" s="9">
        <f>H$5*H13</f>
        <v>3470.1910687999998</v>
      </c>
      <c r="I29" s="9">
        <f>I$5*I13</f>
        <v>2661.8016630506536</v>
      </c>
      <c r="J29" s="9">
        <f>J$5*J13</f>
        <v>4365.2676516000001</v>
      </c>
      <c r="M29" s="9">
        <f>M$5*G29</f>
        <v>70.201615679999989</v>
      </c>
      <c r="N29" s="9">
        <f>N$5*H29</f>
        <v>20.821146412800001</v>
      </c>
      <c r="O29" s="9">
        <f>O$5*I29</f>
        <v>0.11658691284161862</v>
      </c>
      <c r="P29" s="9">
        <f>P$5*J29</f>
        <v>54.172252983176605</v>
      </c>
    </row>
    <row r="30" spans="1:16">
      <c r="A30" s="4" t="s">
        <v>55</v>
      </c>
      <c r="B30" s="27">
        <v>1607311</v>
      </c>
      <c r="C30" s="19"/>
      <c r="D30" s="9">
        <f>D$5*D14</f>
        <v>33215.999999999942</v>
      </c>
      <c r="E30" s="28">
        <f>($D30/$B30)</f>
        <v>2.0665571255345072E-2</v>
      </c>
      <c r="G30" s="19"/>
      <c r="H30" s="19"/>
      <c r="I30" s="19"/>
      <c r="J30" s="19"/>
      <c r="M30" s="9"/>
      <c r="N30" s="9"/>
      <c r="O30" s="9"/>
      <c r="P30" s="9"/>
    </row>
    <row r="31" spans="1:16">
      <c r="A31" s="4" t="s">
        <v>56</v>
      </c>
      <c r="B31" s="27">
        <v>45824482</v>
      </c>
      <c r="C31" s="19"/>
      <c r="D31" s="9">
        <f>D$5*D15</f>
        <v>0</v>
      </c>
      <c r="E31" s="28">
        <f>($D31/$B31)</f>
        <v>0</v>
      </c>
      <c r="G31" s="19"/>
      <c r="H31" s="19"/>
      <c r="I31" s="19"/>
      <c r="J31" s="19"/>
      <c r="M31" s="9"/>
      <c r="N31" s="9"/>
      <c r="O31" s="9"/>
      <c r="P31" s="9"/>
    </row>
    <row r="32" spans="1:16">
      <c r="A32" s="4" t="s">
        <v>57</v>
      </c>
      <c r="B32" s="27">
        <v>20321764</v>
      </c>
      <c r="C32" s="19"/>
      <c r="D32" s="9">
        <f>D$5*D16</f>
        <v>0</v>
      </c>
      <c r="E32" s="28">
        <f>($D32/$B32)</f>
        <v>0</v>
      </c>
      <c r="G32" s="9">
        <f>G$5*G16</f>
        <v>180.54314600000001</v>
      </c>
      <c r="H32" s="9">
        <f>H$5*H16</f>
        <v>416.76916669999997</v>
      </c>
      <c r="I32" s="9">
        <f>I$5*I16</f>
        <v>0</v>
      </c>
      <c r="J32" s="9">
        <f>J$5*J16</f>
        <v>26346.013214399998</v>
      </c>
      <c r="M32" s="9">
        <f>M$5*G32</f>
        <v>8.6660710080000012</v>
      </c>
      <c r="N32" s="9">
        <f>N$5*H32</f>
        <v>2.5006150001999998</v>
      </c>
      <c r="O32" s="9">
        <f>O$5*I32</f>
        <v>0</v>
      </c>
      <c r="P32" s="9">
        <f>P$5*J32</f>
        <v>326.94968713441227</v>
      </c>
    </row>
    <row r="33" spans="1:1024">
      <c r="A33" s="4" t="s">
        <v>58</v>
      </c>
      <c r="B33" s="27">
        <v>24805701</v>
      </c>
      <c r="C33" s="19"/>
      <c r="D33" s="9">
        <f>D$5*D17</f>
        <v>0</v>
      </c>
      <c r="E33" s="28">
        <f>($D33/$B33)</f>
        <v>0</v>
      </c>
      <c r="G33" s="9">
        <f>G$5*G17</f>
        <v>16996.847601999998</v>
      </c>
      <c r="H33" s="9">
        <f>H$5*H17</f>
        <v>13961.812261700001</v>
      </c>
      <c r="I33" s="9">
        <f>I$5*I17</f>
        <v>0</v>
      </c>
      <c r="J33" s="9">
        <f>J$5*J17</f>
        <v>305862.84453559818</v>
      </c>
      <c r="M33" s="9">
        <f>M$5*G33</f>
        <v>815.8486848959999</v>
      </c>
      <c r="N33" s="9">
        <f>N$5*H33</f>
        <v>83.77087357020001</v>
      </c>
      <c r="O33" s="9">
        <f>O$5*I33</f>
        <v>0</v>
      </c>
      <c r="P33" s="9">
        <f>P$5*J33</f>
        <v>3795.7075521505099</v>
      </c>
    </row>
    <row r="34" spans="1:1024">
      <c r="A34" s="4" t="s">
        <v>59</v>
      </c>
      <c r="B34" s="27">
        <v>6755317</v>
      </c>
      <c r="C34" s="19"/>
      <c r="D34" s="9">
        <f>D$5*D18</f>
        <v>14180.499999999998</v>
      </c>
      <c r="E34" s="28">
        <f>($D34/$B34)</f>
        <v>2.0991612976859557E-3</v>
      </c>
      <c r="G34" s="9">
        <f>G$5*G18</f>
        <v>6293.2182320000002</v>
      </c>
      <c r="H34" s="9">
        <f>H$5*H18</f>
        <v>4167.7097378999997</v>
      </c>
      <c r="I34" s="9">
        <f>I$5*I18</f>
        <v>0</v>
      </c>
      <c r="J34" s="9">
        <f>J$5*J18</f>
        <v>103351.02357280185</v>
      </c>
      <c r="M34" s="9">
        <f>M$5*G34</f>
        <v>302.07447513599999</v>
      </c>
      <c r="N34" s="9">
        <f>N$5*H34</f>
        <v>25.006258427399999</v>
      </c>
      <c r="O34" s="9">
        <f>O$5*I34</f>
        <v>0</v>
      </c>
      <c r="P34" s="9">
        <f>P$5*J34</f>
        <v>1282.5691897732684</v>
      </c>
    </row>
    <row r="35" spans="1:1024">
      <c r="A35" s="4" t="s">
        <v>60</v>
      </c>
      <c r="B35" s="27">
        <v>4094904</v>
      </c>
      <c r="C35" s="19"/>
      <c r="D35" s="9">
        <f>D$5*D19</f>
        <v>28611.000000000055</v>
      </c>
      <c r="E35" s="28">
        <f>($D35/$B35)</f>
        <v>6.9869769840758301E-3</v>
      </c>
      <c r="G35" s="9">
        <f>G$5*G19</f>
        <v>1547.51268</v>
      </c>
      <c r="H35" s="9">
        <f>H$5*H19</f>
        <v>4075.0963753999999</v>
      </c>
      <c r="I35" s="9">
        <f>I$5*I19</f>
        <v>0</v>
      </c>
      <c r="J35" s="9">
        <f>J$5*J19</f>
        <v>49710.0205308</v>
      </c>
      <c r="M35" s="9">
        <f>M$5*G35</f>
        <v>74.280608639999997</v>
      </c>
      <c r="N35" s="9">
        <f>N$5*H35</f>
        <v>24.4505782524</v>
      </c>
      <c r="O35" s="9">
        <f>O$5*I35</f>
        <v>0</v>
      </c>
      <c r="P35" s="9">
        <f>P$5*J35</f>
        <v>616.89317194705609</v>
      </c>
    </row>
    <row r="36" spans="1:1024">
      <c r="A36" s="4" t="s">
        <v>61</v>
      </c>
      <c r="B36" s="27">
        <v>1232451</v>
      </c>
      <c r="C36" s="19"/>
      <c r="D36" s="9">
        <f>D$5*D20</f>
        <v>17914</v>
      </c>
      <c r="E36" s="28">
        <f>($D36/$B36)</f>
        <v>1.4535263470920953E-2</v>
      </c>
      <c r="G36" s="9">
        <f>G$5*G20</f>
        <v>773.75634000000002</v>
      </c>
      <c r="H36" s="9">
        <f>H$5*H20</f>
        <v>509.38252920000002</v>
      </c>
      <c r="I36" s="9">
        <f>I$5*I20</f>
        <v>0</v>
      </c>
      <c r="J36" s="9">
        <f>J$5*J20</f>
        <v>57796.717694399995</v>
      </c>
      <c r="M36" s="9">
        <f>M$5*G36</f>
        <v>37.140304319999998</v>
      </c>
      <c r="N36" s="9">
        <f>N$5*H36</f>
        <v>3.0562951752000003</v>
      </c>
      <c r="O36" s="9">
        <f>O$5*I36</f>
        <v>0</v>
      </c>
      <c r="P36" s="9">
        <f>P$5*J36</f>
        <v>717.24775258412387</v>
      </c>
    </row>
    <row r="37" spans="1:1024">
      <c r="A37" s="4" t="s">
        <v>62</v>
      </c>
      <c r="B37" s="27">
        <v>1435018</v>
      </c>
      <c r="C37" s="19"/>
      <c r="D37" s="9">
        <f>D$5*D21</f>
        <v>45923.000000000007</v>
      </c>
      <c r="E37" s="28">
        <f>($D37/$B37)</f>
        <v>3.200168917741799E-2</v>
      </c>
      <c r="G37" s="19"/>
      <c r="H37" s="19"/>
      <c r="I37" s="19"/>
      <c r="J37" s="19"/>
      <c r="M37" s="9"/>
      <c r="N37" s="9"/>
      <c r="O37" s="9"/>
      <c r="P37" s="9"/>
    </row>
    <row r="38" spans="1:1024">
      <c r="A38" s="4"/>
      <c r="B38" s="9"/>
      <c r="C38" s="19"/>
      <c r="D38" s="9"/>
      <c r="E38" s="11"/>
      <c r="G38" s="19"/>
      <c r="H38" s="19"/>
      <c r="I38" s="19"/>
      <c r="J38" s="19"/>
      <c r="M38" s="9"/>
      <c r="N38" s="9"/>
      <c r="O38" s="9"/>
      <c r="P38" s="9"/>
    </row>
    <row r="39" spans="1:1024">
      <c r="A39" s="37" t="s">
        <v>64</v>
      </c>
      <c r="B39" s="38">
        <f>SUM(B24:B37)</f>
        <v>206139587</v>
      </c>
      <c r="C39" s="39"/>
      <c r="D39" s="38">
        <f>SUM(D24:D37)</f>
        <v>187407.49999999994</v>
      </c>
      <c r="F39" s="39"/>
      <c r="G39" s="38">
        <f>SUM(G25:G36)</f>
        <v>74543.000000000015</v>
      </c>
      <c r="H39" s="38">
        <f>SUM(H25:H36)</f>
        <v>180708.99999999997</v>
      </c>
      <c r="I39" s="38">
        <f>SUM(I25:I36)</f>
        <v>120870.00000000012</v>
      </c>
      <c r="J39" s="38">
        <f>SUM(J25:J36)</f>
        <v>1185924.1185924001</v>
      </c>
      <c r="M39" s="38">
        <f>SUM(M25:M36)</f>
        <v>3578.0639999999999</v>
      </c>
      <c r="N39" s="38">
        <f>SUM(N25:N36)</f>
        <v>1084.2540000000001</v>
      </c>
      <c r="O39" s="38">
        <f>SUM(O25:O36)</f>
        <v>5.2941060000000055</v>
      </c>
      <c r="P39" s="38">
        <f>SUM(P25:P36)</f>
        <v>14717.123095004457</v>
      </c>
    </row>
    <row r="40" spans="1:1024">
      <c r="B40" s="40"/>
      <c r="C40" s="40"/>
    </row>
    <row r="41" spans="1:1024">
      <c r="A41" s="2" t="s">
        <v>65</v>
      </c>
      <c r="B41" s="40"/>
      <c r="C41" s="40"/>
    </row>
    <row r="42" spans="1:1024">
      <c r="A42" s="41" t="s">
        <v>66</v>
      </c>
    </row>
    <row r="43" spans="1:1024">
      <c r="A43" s="41" t="s">
        <v>67</v>
      </c>
    </row>
    <row r="44" spans="1:1024">
      <c r="A44" s="41" t="s">
        <v>68</v>
      </c>
    </row>
    <row r="45" spans="1:1024" s="2" customFormat="1">
      <c r="A45" s="41" t="s">
        <v>69</v>
      </c>
      <c r="AMI45"/>
      <c r="AMJ45"/>
    </row>
    <row r="46" spans="1:1024" s="2" customFormat="1">
      <c r="A46" s="41" t="s">
        <v>70</v>
      </c>
      <c r="AMI46"/>
      <c r="AMJ46"/>
    </row>
    <row r="47" spans="1:1024" s="2" customFormat="1">
      <c r="ALL47"/>
      <c r="ALM47"/>
      <c r="ALN47"/>
      <c r="ALO47"/>
      <c r="ALP47"/>
      <c r="ALQ47"/>
      <c r="ALR47"/>
      <c r="ALS47"/>
      <c r="ALT47"/>
      <c r="ALU47"/>
      <c r="ALV47"/>
      <c r="ALW47"/>
      <c r="ALX47"/>
      <c r="ALY47"/>
      <c r="ALZ47"/>
      <c r="AMA47"/>
      <c r="AMB47"/>
      <c r="AMC47"/>
      <c r="AMD47"/>
      <c r="AME47"/>
      <c r="AMF47"/>
      <c r="AMG47"/>
      <c r="AMH47"/>
      <c r="AMI47"/>
      <c r="AMJ47"/>
    </row>
    <row r="48" spans="1:1024" s="2" customFormat="1">
      <c r="ALL48"/>
      <c r="ALM48"/>
      <c r="ALN48"/>
      <c r="ALO48"/>
      <c r="ALP48"/>
      <c r="ALQ48"/>
      <c r="ALR48"/>
      <c r="ALS48"/>
      <c r="ALT48"/>
      <c r="ALU48"/>
      <c r="ALV48"/>
      <c r="ALW48"/>
      <c r="ALX48"/>
      <c r="ALY48"/>
      <c r="ALZ48"/>
      <c r="AMA48"/>
      <c r="AMB48"/>
      <c r="AMC48"/>
      <c r="AMD48"/>
      <c r="AME48"/>
      <c r="AMF48"/>
      <c r="AMG48"/>
      <c r="AMH48"/>
      <c r="AMI48"/>
      <c r="AMJ48"/>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21fcf3c-fed1-4721-af96-c10998f74214">
      <UserInfo>
        <DisplayName>Hayley.Wayre</DisplayName>
        <AccountId>30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724A3BA92EFB4F8FB0E9C8B33E9F44" ma:contentTypeVersion="12" ma:contentTypeDescription="Create a new document." ma:contentTypeScope="" ma:versionID="b0d6ebaf7680441a3b6b627e7c52f472">
  <xsd:schema xmlns:xsd="http://www.w3.org/2001/XMLSchema" xmlns:xs="http://www.w3.org/2001/XMLSchema" xmlns:p="http://schemas.microsoft.com/office/2006/metadata/properties" xmlns:ns2="4d69f154-0bcf-4fd1-a686-492d41227aed" xmlns:ns3="e21fcf3c-fed1-4721-af96-c10998f74214" targetNamespace="http://schemas.microsoft.com/office/2006/metadata/properties" ma:root="true" ma:fieldsID="0721d86da40112ee14f46d7eca69323e" ns2:_="" ns3:_="">
    <xsd:import namespace="4d69f154-0bcf-4fd1-a686-492d41227aed"/>
    <xsd:import namespace="e21fcf3c-fed1-4721-af96-c10998f742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9f154-0bcf-4fd1-a686-492d41227a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1fcf3c-fed1-4721-af96-c10998f742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282C65-277A-44C9-A6BA-FA98E1ABFFB9}"/>
</file>

<file path=customXml/itemProps2.xml><?xml version="1.0" encoding="utf-8"?>
<ds:datastoreItem xmlns:ds="http://schemas.openxmlformats.org/officeDocument/2006/customXml" ds:itemID="{045BE98C-2534-4316-BDF8-FD1B1434449E}"/>
</file>

<file path=customXml/itemProps3.xml><?xml version="1.0" encoding="utf-8"?>
<ds:datastoreItem xmlns:ds="http://schemas.openxmlformats.org/officeDocument/2006/customXml" ds:itemID="{A0A4042F-88E0-4D4D-A50C-175B3D9F5BB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Tipping</dc:creator>
  <cp:keywords/>
  <dc:description/>
  <cp:lastModifiedBy/>
  <cp:revision>91</cp:revision>
  <dcterms:created xsi:type="dcterms:W3CDTF">2022-05-11T11:17:00Z</dcterms:created>
  <dcterms:modified xsi:type="dcterms:W3CDTF">2022-09-23T15:26:44Z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y fmtid="{D5CDD505-2E9C-101B-9397-08002B2CF9AE}" pid="3" name="ContentTypeId">
    <vt:lpwstr>0x01010029724A3BA92EFB4F8FB0E9C8B33E9F44</vt:lpwstr>
  </property>
</Properties>
</file>